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mmortamento mutuo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10"/>
            <rFont val="Tahoma"/>
            <family val="2"/>
          </rPr>
          <t xml:space="preserve">Numero Rate Annuali:
12 = 12 rate Mensili
6 = 6 rate Bimestrali
4 = 4 rate Trimestrali
2 = 2 rate Semestrali
1 = 1 rata annuale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<sst xmlns="http://schemas.openxmlformats.org/spreadsheetml/2006/main" count="18" uniqueCount="18">
  <si>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Foglio di calcolo piano ammortamento mutuo excel xls</t>
  </si>
  <si>
    <t>Mutuo con ammortamento fino a 40 anni: quando conviene?</t>
  </si>
  <si>
    <t>Calcolo piano di ammortamento mutuo all'italiana</t>
  </si>
  <si>
    <t>Importo del mutuo da ammortizzare &gt;</t>
  </si>
  <si>
    <t xml:space="preserve">     Altri risultati di ammortamento alla francese:</t>
  </si>
  <si>
    <t>Durata del mutuo espressa in anni &gt;</t>
  </si>
  <si>
    <t>Numero totale delle rate &gt;</t>
  </si>
  <si>
    <t>Numero di rate ogni anno &gt;</t>
  </si>
  <si>
    <t>Totale interessi passivi &gt;</t>
  </si>
  <si>
    <t>Tasso annuale Tan del mutuo  &gt;</t>
  </si>
  <si>
    <t>Numero della rata:</t>
  </si>
  <si>
    <t>Capitale residuo:</t>
  </si>
  <si>
    <t>Quota capitale crescente:</t>
  </si>
  <si>
    <t>Quota interessi decrescente:</t>
  </si>
  <si>
    <t>Singola rata costante:</t>
  </si>
  <si>
    <t>Francese</t>
  </si>
  <si>
    <t>Calcolo Importo Massimo Del Mutuo Erogabile in Base al Reddito</t>
  </si>
  <si>
    <t>File xls con formula di calcolo piano ammortamento mutuo excel alla francese by iaconet.com - Versione 2024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</si>
</sst>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mmm\ yy"/>
    <numFmt numFmtId="167" formatCode="&quot;€ &quot;#,##0.00"/>
    <numFmt numFmtId="168" formatCode="#,##0_ ;\-#,##0\ "/>
    <numFmt numFmtId="169" formatCode="_-&quot;€ &quot;* #,##0.00_-;&quot;-€ &quot;* #,##0.00_-;_-&quot;€ &quot;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3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5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" fillId="0" borderId="0">
      <alignment/>
      <protection/>
    </xf>
    <xf numFmtId="0" fontId="45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10" xfId="43" applyBorder="1" applyAlignment="1">
      <alignment horizontal="left"/>
      <protection/>
    </xf>
    <xf numFmtId="164" fontId="1" fillId="0" borderId="11" xfId="45" applyFont="1" applyFill="1" applyBorder="1" applyAlignment="1" applyProtection="1">
      <alignment/>
      <protection/>
    </xf>
    <xf numFmtId="0" fontId="1" fillId="0" borderId="10" xfId="43" applyBorder="1">
      <alignment/>
      <protection/>
    </xf>
    <xf numFmtId="0" fontId="2" fillId="0" borderId="0" xfId="43" applyFont="1" applyFill="1" applyBorder="1" applyAlignment="1" applyProtection="1">
      <alignment vertical="center"/>
      <protection/>
    </xf>
    <xf numFmtId="165" fontId="2" fillId="0" borderId="0" xfId="43" applyNumberFormat="1" applyFont="1" applyFill="1" applyBorder="1" applyAlignment="1" applyProtection="1">
      <alignment horizontal="left" vertical="center"/>
      <protection/>
    </xf>
    <xf numFmtId="0" fontId="4" fillId="0" borderId="0" xfId="43" applyFont="1" applyFill="1" applyBorder="1" applyAlignment="1" applyProtection="1">
      <alignment vertical="center"/>
      <protection/>
    </xf>
    <xf numFmtId="0" fontId="6" fillId="0" borderId="0" xfId="36" applyNumberFormat="1" applyFont="1" applyFill="1" applyBorder="1" applyAlignment="1" applyProtection="1">
      <alignment vertical="center"/>
      <protection/>
    </xf>
    <xf numFmtId="0" fontId="1" fillId="0" borderId="0" xfId="43" applyAlignment="1">
      <alignment vertical="center"/>
      <protection/>
    </xf>
    <xf numFmtId="0" fontId="2" fillId="0" borderId="0" xfId="43" applyFont="1" applyFill="1" applyBorder="1" applyAlignment="1" applyProtection="1">
      <alignment vertical="top"/>
      <protection/>
    </xf>
    <xf numFmtId="165" fontId="2" fillId="0" borderId="0" xfId="43" applyNumberFormat="1" applyFont="1" applyFill="1" applyBorder="1" applyAlignment="1" applyProtection="1">
      <alignment horizontal="left" vertical="top"/>
      <protection/>
    </xf>
    <xf numFmtId="166" fontId="2" fillId="0" borderId="0" xfId="43" applyNumberFormat="1" applyFont="1" applyFill="1" applyBorder="1" applyAlignment="1" applyProtection="1">
      <alignment vertical="top"/>
      <protection/>
    </xf>
    <xf numFmtId="0" fontId="6" fillId="0" borderId="0" xfId="36" applyNumberFormat="1" applyFont="1" applyFill="1" applyBorder="1" applyAlignment="1" applyProtection="1">
      <alignment vertical="top"/>
      <protection/>
    </xf>
    <xf numFmtId="0" fontId="1" fillId="0" borderId="0" xfId="43" applyAlignment="1">
      <alignment vertical="top"/>
      <protection/>
    </xf>
    <xf numFmtId="0" fontId="2" fillId="0" borderId="0" xfId="43" applyFont="1" applyFill="1" applyAlignment="1" applyProtection="1">
      <alignment vertical="center"/>
      <protection/>
    </xf>
    <xf numFmtId="165" fontId="7" fillId="0" borderId="12" xfId="43" applyNumberFormat="1" applyFont="1" applyFill="1" applyBorder="1" applyAlignment="1" applyProtection="1">
      <alignment horizontal="left" vertical="center"/>
      <protection/>
    </xf>
    <xf numFmtId="166" fontId="2" fillId="0" borderId="13" xfId="43" applyNumberFormat="1" applyFont="1" applyFill="1" applyBorder="1" applyAlignment="1" applyProtection="1">
      <alignment vertical="center"/>
      <protection/>
    </xf>
    <xf numFmtId="165" fontId="2" fillId="0" borderId="14" xfId="43" applyNumberFormat="1" applyFont="1" applyFill="1" applyBorder="1" applyAlignment="1" applyProtection="1">
      <alignment vertical="center"/>
      <protection/>
    </xf>
    <xf numFmtId="165" fontId="8" fillId="0" borderId="15" xfId="36" applyNumberFormat="1" applyFont="1" applyFill="1" applyBorder="1" applyAlignment="1" applyProtection="1">
      <alignment vertical="center"/>
      <protection/>
    </xf>
    <xf numFmtId="165" fontId="8" fillId="0" borderId="16" xfId="36" applyNumberFormat="1" applyFont="1" applyFill="1" applyBorder="1" applyAlignment="1" applyProtection="1">
      <alignment vertical="center"/>
      <protection/>
    </xf>
    <xf numFmtId="0" fontId="8" fillId="0" borderId="0" xfId="36" applyNumberFormat="1" applyFont="1" applyFill="1" applyBorder="1" applyAlignment="1" applyProtection="1">
      <alignment vertical="center"/>
      <protection/>
    </xf>
    <xf numFmtId="0" fontId="9" fillId="0" borderId="0" xfId="43" applyFont="1" applyBorder="1">
      <alignment/>
      <protection/>
    </xf>
    <xf numFmtId="167" fontId="10" fillId="33" borderId="17" xfId="43" applyNumberFormat="1" applyFont="1" applyFill="1" applyBorder="1" applyAlignment="1" applyProtection="1">
      <alignment horizontal="right"/>
      <protection locked="0"/>
    </xf>
    <xf numFmtId="0" fontId="11" fillId="0" borderId="0" xfId="43" applyFont="1" applyBorder="1">
      <alignment/>
      <protection/>
    </xf>
    <xf numFmtId="0" fontId="9" fillId="0" borderId="0" xfId="43" applyFont="1" applyBorder="1" applyAlignment="1">
      <alignment horizontal="right" vertical="center"/>
      <protection/>
    </xf>
    <xf numFmtId="168" fontId="10" fillId="33" borderId="18" xfId="45" applyNumberFormat="1" applyFont="1" applyFill="1" applyBorder="1" applyAlignment="1" applyProtection="1">
      <alignment horizontal="right"/>
      <protection locked="0"/>
    </xf>
    <xf numFmtId="0" fontId="12" fillId="0" borderId="0" xfId="43" applyFont="1" applyBorder="1" applyAlignment="1">
      <alignment horizontal="right"/>
      <protection/>
    </xf>
    <xf numFmtId="168" fontId="10" fillId="33" borderId="0" xfId="45" applyNumberFormat="1" applyFont="1" applyFill="1" applyBorder="1" applyAlignment="1" applyProtection="1">
      <alignment horizontal="center"/>
      <protection/>
    </xf>
    <xf numFmtId="167" fontId="15" fillId="33" borderId="0" xfId="43" applyNumberFormat="1" applyFont="1" applyFill="1" applyBorder="1" applyAlignment="1">
      <alignment horizontal="center"/>
      <protection/>
    </xf>
    <xf numFmtId="10" fontId="10" fillId="33" borderId="17" xfId="50" applyNumberFormat="1" applyFont="1" applyFill="1" applyBorder="1" applyAlignment="1" applyProtection="1">
      <alignment horizontal="right"/>
      <protection locked="0"/>
    </xf>
    <xf numFmtId="0" fontId="1" fillId="33" borderId="0" xfId="43" applyFill="1" applyBorder="1" applyAlignment="1">
      <alignment vertical="center"/>
      <protection/>
    </xf>
    <xf numFmtId="0" fontId="16" fillId="33" borderId="0" xfId="43" applyFont="1" applyFill="1" applyBorder="1" applyAlignment="1">
      <alignment horizontal="left" vertical="center"/>
      <protection/>
    </xf>
    <xf numFmtId="0" fontId="17" fillId="33" borderId="0" xfId="43" applyFont="1" applyFill="1" applyBorder="1" applyAlignment="1">
      <alignment horizontal="right" vertical="center"/>
      <protection/>
    </xf>
    <xf numFmtId="169" fontId="17" fillId="33" borderId="0" xfId="43" applyNumberFormat="1" applyFont="1" applyFill="1" applyBorder="1" applyAlignment="1">
      <alignment horizontal="center" vertical="center"/>
      <protection/>
    </xf>
    <xf numFmtId="169" fontId="8" fillId="33" borderId="0" xfId="36" applyNumberFormat="1" applyFont="1" applyFill="1" applyBorder="1" applyAlignment="1" applyProtection="1">
      <alignment horizontal="left" vertical="center"/>
      <protection/>
    </xf>
    <xf numFmtId="0" fontId="1" fillId="33" borderId="0" xfId="43" applyFill="1" applyAlignment="1">
      <alignment vertical="center"/>
      <protection/>
    </xf>
    <xf numFmtId="0" fontId="18" fillId="33" borderId="0" xfId="43" applyFont="1" applyFill="1" applyBorder="1" applyAlignment="1">
      <alignment vertical="center"/>
      <protection/>
    </xf>
    <xf numFmtId="0" fontId="16" fillId="33" borderId="19" xfId="43" applyFont="1" applyFill="1" applyBorder="1" applyAlignment="1">
      <alignment horizontal="center" vertical="center"/>
      <protection/>
    </xf>
    <xf numFmtId="0" fontId="19" fillId="33" borderId="19" xfId="43" applyFont="1" applyFill="1" applyBorder="1" applyAlignment="1">
      <alignment horizontal="center" vertical="center"/>
      <protection/>
    </xf>
    <xf numFmtId="0" fontId="20" fillId="33" borderId="19" xfId="43" applyFont="1" applyFill="1" applyBorder="1" applyAlignment="1">
      <alignment horizontal="center" vertical="center"/>
      <protection/>
    </xf>
    <xf numFmtId="0" fontId="17" fillId="0" borderId="0" xfId="43" applyFont="1">
      <alignment/>
      <protection/>
    </xf>
    <xf numFmtId="0" fontId="17" fillId="0" borderId="10" xfId="43" applyFont="1" applyBorder="1" applyAlignment="1">
      <alignment horizontal="left"/>
      <protection/>
    </xf>
    <xf numFmtId="169" fontId="17" fillId="0" borderId="11" xfId="43" applyNumberFormat="1" applyFont="1" applyBorder="1">
      <alignment/>
      <protection/>
    </xf>
    <xf numFmtId="169" fontId="17" fillId="0" borderId="0" xfId="43" applyNumberFormat="1" applyFont="1" applyBorder="1">
      <alignment/>
      <protection/>
    </xf>
    <xf numFmtId="169" fontId="17" fillId="0" borderId="10" xfId="43" applyNumberFormat="1" applyFont="1" applyBorder="1">
      <alignment/>
      <protection/>
    </xf>
    <xf numFmtId="169" fontId="17" fillId="33" borderId="20" xfId="43" applyNumberFormat="1" applyFont="1" applyFill="1" applyBorder="1">
      <alignment/>
      <protection/>
    </xf>
    <xf numFmtId="169" fontId="17" fillId="33" borderId="11" xfId="43" applyNumberFormat="1" applyFont="1" applyFill="1" applyBorder="1">
      <alignment/>
      <protection/>
    </xf>
    <xf numFmtId="169" fontId="17" fillId="0" borderId="0" xfId="43" applyNumberFormat="1" applyFont="1">
      <alignment/>
      <protection/>
    </xf>
    <xf numFmtId="0" fontId="17" fillId="0" borderId="11" xfId="43" applyFont="1" applyBorder="1">
      <alignment/>
      <protection/>
    </xf>
    <xf numFmtId="0" fontId="17" fillId="0" borderId="10" xfId="43" applyFont="1" applyBorder="1">
      <alignment/>
      <protection/>
    </xf>
    <xf numFmtId="0" fontId="1" fillId="0" borderId="11" xfId="43" applyBorder="1">
      <alignment/>
      <protection/>
    </xf>
    <xf numFmtId="168" fontId="21" fillId="33" borderId="0" xfId="45" applyNumberFormat="1" applyFont="1" applyFill="1" applyBorder="1" applyAlignment="1" applyProtection="1">
      <alignment horizontal="right"/>
      <protection locked="0"/>
    </xf>
    <xf numFmtId="0" fontId="22" fillId="0" borderId="0" xfId="36" applyFont="1" applyAlignment="1">
      <alignment vertical="center"/>
      <protection/>
    </xf>
    <xf numFmtId="0" fontId="22" fillId="0" borderId="0" xfId="36" applyFont="1" applyAlignment="1">
      <alignment vertical="top"/>
      <protection/>
    </xf>
    <xf numFmtId="0" fontId="4" fillId="0" borderId="0" xfId="43" applyFont="1" applyFill="1" applyBorder="1" applyAlignment="1" applyProtection="1">
      <alignment vertical="top"/>
      <protection/>
    </xf>
    <xf numFmtId="0" fontId="23" fillId="0" borderId="0" xfId="36" applyFont="1" applyAlignment="1">
      <alignment vertical="top"/>
      <protection/>
    </xf>
    <xf numFmtId="166" fontId="2" fillId="0" borderId="0" xfId="43" applyNumberFormat="1" applyFont="1" applyFill="1" applyBorder="1" applyAlignment="1" applyProtection="1">
      <alignment vertical="center"/>
      <protection/>
    </xf>
    <xf numFmtId="165" fontId="24" fillId="33" borderId="0" xfId="43" applyNumberFormat="1" applyFont="1" applyFill="1" applyBorder="1" applyAlignment="1" applyProtection="1">
      <alignment vertical="center"/>
      <protection/>
    </xf>
    <xf numFmtId="165" fontId="4" fillId="33" borderId="0" xfId="43" applyNumberFormat="1" applyFont="1" applyFill="1" applyBorder="1" applyAlignment="1" applyProtection="1">
      <alignment vertical="center"/>
      <protection/>
    </xf>
    <xf numFmtId="0" fontId="4" fillId="33" borderId="0" xfId="43" applyFont="1" applyFill="1" applyAlignment="1" applyProtection="1">
      <alignment vertical="center"/>
      <protection/>
    </xf>
    <xf numFmtId="0" fontId="3" fillId="0" borderId="0" xfId="43" applyFont="1" applyBorder="1" applyAlignment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iaconet.com/calcolo-piano-ammortamento.htm" TargetMode="External" /><Relationship Id="rId3" Type="http://schemas.openxmlformats.org/officeDocument/2006/relationships/hyperlink" Target="https://www.iaconet.com/calcolo-piano-ammortamen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238125</xdr:rowOff>
    </xdr:from>
    <xdr:to>
      <xdr:col>6</xdr:col>
      <xdr:colOff>200025</xdr:colOff>
      <xdr:row>9</xdr:row>
      <xdr:rowOff>0</xdr:rowOff>
    </xdr:to>
    <xdr:sp>
      <xdr:nvSpPr>
        <xdr:cNvPr id="1" name="CasellaDiTesto 2"/>
        <xdr:cNvSpPr>
          <a:spLocks/>
        </xdr:cNvSpPr>
      </xdr:nvSpPr>
      <xdr:spPr>
        <a:xfrm>
          <a:off x="9248775" y="21621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1685925</xdr:colOff>
      <xdr:row>2</xdr:row>
      <xdr:rowOff>247650</xdr:rowOff>
    </xdr:to>
    <xdr:pic>
      <xdr:nvPicPr>
        <xdr:cNvPr id="2" name="Immagine 4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prestiti.it/mutuo-casa-con-durata-fino-a-40-anni.htm" TargetMode="External" /><Relationship Id="rId2" Type="http://schemas.openxmlformats.org/officeDocument/2006/relationships/hyperlink" Target="https://www.iaconet.com/calcolo-piano-ammortamento-italiano.htm" TargetMode="External" /><Relationship Id="rId3" Type="http://schemas.openxmlformats.org/officeDocument/2006/relationships/hyperlink" Target="https://www.iaconet.com/calcolo-piano-ammortamento-italiano.htm" TargetMode="External" /><Relationship Id="rId4" Type="http://schemas.openxmlformats.org/officeDocument/2006/relationships/hyperlink" Target="Foto_Via_malta" TargetMode="External" /><Relationship Id="rId5" Type="http://schemas.openxmlformats.org/officeDocument/2006/relationships/hyperlink" Target="https://www.personalfin.it/calcolo-importo-massimo-mutuo-erogabile-in-base-al-reddito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2"/>
  <sheetViews>
    <sheetView showGridLines="0"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35" sqref="G35"/>
    </sheetView>
  </sheetViews>
  <sheetFormatPr defaultColWidth="8.7109375" defaultRowHeight="12.75"/>
  <cols>
    <col min="1" max="1" width="1.7109375" style="1" customWidth="1"/>
    <col min="2" max="2" width="19.421875" style="2" customWidth="1"/>
    <col min="3" max="3" width="26.28125" style="3" customWidth="1"/>
    <col min="4" max="4" width="25.00390625" style="1" customWidth="1"/>
    <col min="5" max="5" width="30.140625" style="4" customWidth="1"/>
    <col min="6" max="6" width="35.7109375" style="4" customWidth="1"/>
    <col min="7" max="7" width="17.421875" style="1" customWidth="1"/>
    <col min="8" max="8" width="12.7109375" style="1" customWidth="1"/>
    <col min="9" max="9" width="15.140625" style="1" customWidth="1"/>
    <col min="10" max="11" width="8.7109375" style="1" customWidth="1"/>
    <col min="12" max="12" width="12.00390625" style="1" customWidth="1"/>
    <col min="13" max="16384" width="8.7109375" style="1" customWidth="1"/>
  </cols>
  <sheetData>
    <row r="1" spans="1:6" s="9" customFormat="1" ht="15.75" customHeight="1">
      <c r="A1" s="5"/>
      <c r="B1" s="6"/>
      <c r="C1" s="57"/>
      <c r="D1" s="58" t="s">
        <v>0</v>
      </c>
      <c r="E1" s="59"/>
      <c r="F1" s="60"/>
    </row>
    <row r="2" spans="1:8" s="9" customFormat="1" ht="23.25" customHeight="1">
      <c r="A2" s="5"/>
      <c r="B2" s="6"/>
      <c r="C2" s="7"/>
      <c r="D2" s="53" t="s">
        <v>1</v>
      </c>
      <c r="E2" s="53"/>
      <c r="F2" s="53"/>
      <c r="G2" s="8"/>
      <c r="H2" s="8"/>
    </row>
    <row r="3" spans="1:8" s="14" customFormat="1" ht="23.25" customHeight="1">
      <c r="A3" s="10"/>
      <c r="B3" s="11"/>
      <c r="C3" s="55"/>
      <c r="D3" s="56" t="s">
        <v>2</v>
      </c>
      <c r="E3" s="56"/>
      <c r="F3" s="56"/>
      <c r="G3" s="13"/>
      <c r="H3" s="13"/>
    </row>
    <row r="4" spans="1:8" s="14" customFormat="1" ht="26.25" customHeight="1">
      <c r="A4" s="10"/>
      <c r="B4" s="11"/>
      <c r="C4" s="12"/>
      <c r="D4" s="54" t="s">
        <v>16</v>
      </c>
      <c r="E4" s="54"/>
      <c r="F4" s="54"/>
      <c r="G4" s="13"/>
      <c r="H4" s="13"/>
    </row>
    <row r="5" spans="1:7" s="9" customFormat="1" ht="21" customHeight="1">
      <c r="A5" s="15"/>
      <c r="B5" s="16" t="s">
        <v>17</v>
      </c>
      <c r="C5" s="17"/>
      <c r="D5" s="18"/>
      <c r="E5" s="19"/>
      <c r="F5" s="20"/>
      <c r="G5" s="21"/>
    </row>
    <row r="6" spans="2:6" s="22" customFormat="1" ht="22.5" customHeight="1">
      <c r="B6" s="61" t="s">
        <v>3</v>
      </c>
      <c r="C6" s="61"/>
      <c r="D6" s="23">
        <v>120000</v>
      </c>
      <c r="E6" s="24" t="s">
        <v>4</v>
      </c>
      <c r="F6" s="25"/>
    </row>
    <row r="7" spans="2:6" s="22" customFormat="1" ht="19.5" customHeight="1">
      <c r="B7" s="61" t="s">
        <v>5</v>
      </c>
      <c r="C7" s="61"/>
      <c r="D7" s="26">
        <v>30</v>
      </c>
      <c r="E7" s="27" t="s">
        <v>6</v>
      </c>
      <c r="F7" s="28">
        <f>+D8*D7</f>
        <v>360</v>
      </c>
    </row>
    <row r="8" spans="2:6" s="22" customFormat="1" ht="19.5" customHeight="1">
      <c r="B8" s="61" t="s">
        <v>7</v>
      </c>
      <c r="C8" s="61"/>
      <c r="D8" s="26">
        <v>12</v>
      </c>
      <c r="E8" s="27" t="s">
        <v>8</v>
      </c>
      <c r="F8" s="29">
        <f>+SUM(E12:E479)</f>
        <v>64940.559999999925</v>
      </c>
    </row>
    <row r="9" spans="2:4" s="22" customFormat="1" ht="19.5" customHeight="1">
      <c r="B9" s="61" t="s">
        <v>9</v>
      </c>
      <c r="C9" s="61"/>
      <c r="D9" s="30">
        <v>0.0312</v>
      </c>
    </row>
    <row r="10" spans="1:7" s="36" customFormat="1" ht="12.75" customHeight="1">
      <c r="A10" s="31"/>
      <c r="B10" s="32"/>
      <c r="C10" s="33"/>
      <c r="D10" s="34"/>
      <c r="E10" s="35"/>
      <c r="F10" s="35"/>
      <c r="G10" s="31"/>
    </row>
    <row r="11" spans="2:6" s="37" customFormat="1" ht="18.75" customHeight="1">
      <c r="B11" s="38" t="s">
        <v>10</v>
      </c>
      <c r="C11" s="38" t="s">
        <v>11</v>
      </c>
      <c r="D11" s="39" t="s">
        <v>12</v>
      </c>
      <c r="E11" s="39" t="s">
        <v>13</v>
      </c>
      <c r="F11" s="40" t="s">
        <v>14</v>
      </c>
    </row>
    <row r="12" spans="2:6" s="41" customFormat="1" ht="15">
      <c r="B12" s="42">
        <v>0</v>
      </c>
      <c r="C12" s="43">
        <f>+D6</f>
        <v>120000</v>
      </c>
      <c r="D12" s="44"/>
      <c r="E12" s="45"/>
      <c r="F12" s="46"/>
    </row>
    <row r="13" spans="2:6" s="41" customFormat="1" ht="15">
      <c r="B13" s="42">
        <f>+IF(MAX(B$12:B12)=$F$7,"",B12+1)</f>
        <v>1</v>
      </c>
      <c r="C13" s="43">
        <f>+C12-D13</f>
        <v>119798.27585891535</v>
      </c>
      <c r="D13" s="44">
        <f aca="true" t="shared" si="0" ref="D13:D52">+IF(B13&gt;$F$7,0,IF(B13=$F$7,C12,IF($E$614="francese",F13-E13,$C$12/$F$7)))</f>
        <v>201.72414108465455</v>
      </c>
      <c r="E13" s="45">
        <f aca="true" t="shared" si="1" ref="E13:E52">+ROUND(C12*$D$9/$D$8,2)</f>
        <v>312</v>
      </c>
      <c r="F13" s="47">
        <f aca="true" t="shared" si="2" ref="F13:F52">IF(B13&gt;$F$7,0,IF($E$614="francese",-PMT($D$9/$D$8,$F$7,$C$12,0,0),D13+E13))</f>
        <v>513.7241410846545</v>
      </c>
    </row>
    <row r="14" spans="2:6" s="41" customFormat="1" ht="15">
      <c r="B14" s="42">
        <f>+IF(MAX(B$12:B13)=$F$7,"",B13+1)</f>
        <v>2</v>
      </c>
      <c r="C14" s="43">
        <f aca="true" t="shared" si="3" ref="C14:C52">+C13-D14</f>
        <v>119596.0317178307</v>
      </c>
      <c r="D14" s="44">
        <f t="shared" si="0"/>
        <v>202.24414108465453</v>
      </c>
      <c r="E14" s="45">
        <f t="shared" si="1"/>
        <v>311.48</v>
      </c>
      <c r="F14" s="47">
        <f t="shared" si="2"/>
        <v>513.7241410846545</v>
      </c>
    </row>
    <row r="15" spans="2:6" s="41" customFormat="1" ht="15">
      <c r="B15" s="42">
        <f>+IF(MAX(B$12:B14)=$F$7,"",B14+1)</f>
        <v>3</v>
      </c>
      <c r="C15" s="43">
        <f t="shared" si="3"/>
        <v>119393.25757674605</v>
      </c>
      <c r="D15" s="44">
        <f t="shared" si="0"/>
        <v>202.77414108465456</v>
      </c>
      <c r="E15" s="45">
        <f t="shared" si="1"/>
        <v>310.95</v>
      </c>
      <c r="F15" s="47">
        <f t="shared" si="2"/>
        <v>513.7241410846545</v>
      </c>
    </row>
    <row r="16" spans="2:6" s="41" customFormat="1" ht="15">
      <c r="B16" s="42">
        <f>+IF(MAX(B$12:B15)=$F$7,"",B15+1)</f>
        <v>4</v>
      </c>
      <c r="C16" s="43">
        <f t="shared" si="3"/>
        <v>119189.9534356614</v>
      </c>
      <c r="D16" s="48">
        <f t="shared" si="0"/>
        <v>203.30414108465453</v>
      </c>
      <c r="E16" s="45">
        <f t="shared" si="1"/>
        <v>310.42</v>
      </c>
      <c r="F16" s="47">
        <f t="shared" si="2"/>
        <v>513.7241410846545</v>
      </c>
    </row>
    <row r="17" spans="2:6" s="41" customFormat="1" ht="15">
      <c r="B17" s="42">
        <f>+IF(MAX(B$12:B16)=$F$7,"",B16+1)</f>
        <v>5</v>
      </c>
      <c r="C17" s="43">
        <f t="shared" si="3"/>
        <v>118986.11929457675</v>
      </c>
      <c r="D17" s="48">
        <f t="shared" si="0"/>
        <v>203.83414108465456</v>
      </c>
      <c r="E17" s="45">
        <f t="shared" si="1"/>
        <v>309.89</v>
      </c>
      <c r="F17" s="47">
        <f t="shared" si="2"/>
        <v>513.7241410846545</v>
      </c>
    </row>
    <row r="18" spans="2:6" s="41" customFormat="1" ht="15">
      <c r="B18" s="42">
        <f>+IF(MAX(B$12:B17)=$F$7,"",B17+1)</f>
        <v>6</v>
      </c>
      <c r="C18" s="43">
        <f t="shared" si="3"/>
        <v>118781.7551534921</v>
      </c>
      <c r="D18" s="48">
        <f t="shared" si="0"/>
        <v>204.36414108465453</v>
      </c>
      <c r="E18" s="45">
        <f t="shared" si="1"/>
        <v>309.36</v>
      </c>
      <c r="F18" s="47">
        <f t="shared" si="2"/>
        <v>513.7241410846545</v>
      </c>
    </row>
    <row r="19" spans="2:6" s="41" customFormat="1" ht="15">
      <c r="B19" s="42">
        <f>+IF(MAX(B$12:B18)=$F$7,"",B18+1)</f>
        <v>7</v>
      </c>
      <c r="C19" s="43">
        <f t="shared" si="3"/>
        <v>118576.86101240743</v>
      </c>
      <c r="D19" s="48">
        <f t="shared" si="0"/>
        <v>204.89414108465456</v>
      </c>
      <c r="E19" s="45">
        <f t="shared" si="1"/>
        <v>308.83</v>
      </c>
      <c r="F19" s="47">
        <f t="shared" si="2"/>
        <v>513.7241410846545</v>
      </c>
    </row>
    <row r="20" spans="2:6" s="41" customFormat="1" ht="15">
      <c r="B20" s="42">
        <f>+IF(MAX(B$12:B19)=$F$7,"",B19+1)</f>
        <v>8</v>
      </c>
      <c r="C20" s="43">
        <f t="shared" si="3"/>
        <v>118371.43687132277</v>
      </c>
      <c r="D20" s="48">
        <f t="shared" si="0"/>
        <v>205.42414108465454</v>
      </c>
      <c r="E20" s="45">
        <f t="shared" si="1"/>
        <v>308.3</v>
      </c>
      <c r="F20" s="47">
        <f t="shared" si="2"/>
        <v>513.7241410846545</v>
      </c>
    </row>
    <row r="21" spans="2:6" s="41" customFormat="1" ht="15">
      <c r="B21" s="42">
        <f>+IF(MAX(B$12:B20)=$F$7,"",B20+1)</f>
        <v>9</v>
      </c>
      <c r="C21" s="43">
        <f t="shared" si="3"/>
        <v>118165.48273023812</v>
      </c>
      <c r="D21" s="48">
        <f t="shared" si="0"/>
        <v>205.95414108465457</v>
      </c>
      <c r="E21" s="45">
        <f t="shared" si="1"/>
        <v>307.77</v>
      </c>
      <c r="F21" s="47">
        <f t="shared" si="2"/>
        <v>513.7241410846545</v>
      </c>
    </row>
    <row r="22" spans="2:6" s="41" customFormat="1" ht="15">
      <c r="B22" s="42">
        <f>+IF(MAX(B$12:B21)=$F$7,"",B21+1)</f>
        <v>10</v>
      </c>
      <c r="C22" s="43">
        <f t="shared" si="3"/>
        <v>117958.98858915346</v>
      </c>
      <c r="D22" s="48">
        <f t="shared" si="0"/>
        <v>206.49414108465453</v>
      </c>
      <c r="E22" s="45">
        <f t="shared" si="1"/>
        <v>307.23</v>
      </c>
      <c r="F22" s="47">
        <f t="shared" si="2"/>
        <v>513.7241410846545</v>
      </c>
    </row>
    <row r="23" spans="2:6" s="41" customFormat="1" ht="15">
      <c r="B23" s="42">
        <f>+IF(MAX(B$12:B22)=$F$7,"",B22+1)</f>
        <v>11</v>
      </c>
      <c r="C23" s="43">
        <f t="shared" si="3"/>
        <v>117751.9544480688</v>
      </c>
      <c r="D23" s="48">
        <f t="shared" si="0"/>
        <v>207.03414108465455</v>
      </c>
      <c r="E23" s="45">
        <f t="shared" si="1"/>
        <v>306.69</v>
      </c>
      <c r="F23" s="47">
        <f t="shared" si="2"/>
        <v>513.7241410846545</v>
      </c>
    </row>
    <row r="24" spans="2:6" s="41" customFormat="1" ht="15">
      <c r="B24" s="42">
        <f>+IF(MAX(B$12:B23)=$F$7,"",B23+1)</f>
        <v>12</v>
      </c>
      <c r="C24" s="43">
        <f t="shared" si="3"/>
        <v>117544.39030698415</v>
      </c>
      <c r="D24" s="48">
        <f t="shared" si="0"/>
        <v>207.56414108465452</v>
      </c>
      <c r="E24" s="45">
        <f t="shared" si="1"/>
        <v>306.16</v>
      </c>
      <c r="F24" s="47">
        <f t="shared" si="2"/>
        <v>513.7241410846545</v>
      </c>
    </row>
    <row r="25" spans="2:6" s="41" customFormat="1" ht="15">
      <c r="B25" s="42">
        <f>+IF(MAX(B$12:B24)=$F$7,"",B24+1)</f>
        <v>13</v>
      </c>
      <c r="C25" s="43">
        <f t="shared" si="3"/>
        <v>117336.2861658995</v>
      </c>
      <c r="D25" s="48">
        <f t="shared" si="0"/>
        <v>208.10414108465454</v>
      </c>
      <c r="E25" s="45">
        <f t="shared" si="1"/>
        <v>305.62</v>
      </c>
      <c r="F25" s="47">
        <f t="shared" si="2"/>
        <v>513.7241410846545</v>
      </c>
    </row>
    <row r="26" spans="2:6" s="41" customFormat="1" ht="15">
      <c r="B26" s="42">
        <f>+IF(MAX(B$12:B25)=$F$7,"",B25+1)</f>
        <v>14</v>
      </c>
      <c r="C26" s="43">
        <f t="shared" si="3"/>
        <v>117127.63202481484</v>
      </c>
      <c r="D26" s="48">
        <f t="shared" si="0"/>
        <v>208.65414108465455</v>
      </c>
      <c r="E26" s="45">
        <f t="shared" si="1"/>
        <v>305.07</v>
      </c>
      <c r="F26" s="47">
        <f t="shared" si="2"/>
        <v>513.7241410846545</v>
      </c>
    </row>
    <row r="27" spans="2:6" s="41" customFormat="1" ht="15">
      <c r="B27" s="42">
        <f>+IF(MAX(B$12:B26)=$F$7,"",B26+1)</f>
        <v>15</v>
      </c>
      <c r="C27" s="43">
        <f t="shared" si="3"/>
        <v>116918.43788373019</v>
      </c>
      <c r="D27" s="48">
        <f t="shared" si="0"/>
        <v>209.19414108465458</v>
      </c>
      <c r="E27" s="45">
        <f t="shared" si="1"/>
        <v>304.53</v>
      </c>
      <c r="F27" s="47">
        <f t="shared" si="2"/>
        <v>513.7241410846545</v>
      </c>
    </row>
    <row r="28" spans="2:6" s="41" customFormat="1" ht="15">
      <c r="B28" s="42">
        <f>+IF(MAX(B$12:B27)=$F$7,"",B27+1)</f>
        <v>16</v>
      </c>
      <c r="C28" s="43">
        <f t="shared" si="3"/>
        <v>116708.70374264554</v>
      </c>
      <c r="D28" s="48">
        <f t="shared" si="0"/>
        <v>209.73414108465454</v>
      </c>
      <c r="E28" s="45">
        <f t="shared" si="1"/>
        <v>303.99</v>
      </c>
      <c r="F28" s="47">
        <f t="shared" si="2"/>
        <v>513.7241410846545</v>
      </c>
    </row>
    <row r="29" spans="2:6" s="41" customFormat="1" ht="15">
      <c r="B29" s="42">
        <f>+IF(MAX(B$12:B28)=$F$7,"",B28+1)</f>
        <v>17</v>
      </c>
      <c r="C29" s="43">
        <f t="shared" si="3"/>
        <v>116498.41960156088</v>
      </c>
      <c r="D29" s="48">
        <f t="shared" si="0"/>
        <v>210.28414108465455</v>
      </c>
      <c r="E29" s="45">
        <f t="shared" si="1"/>
        <v>303.44</v>
      </c>
      <c r="F29" s="47">
        <f t="shared" si="2"/>
        <v>513.7241410846545</v>
      </c>
    </row>
    <row r="30" spans="2:6" s="41" customFormat="1" ht="15">
      <c r="B30" s="42">
        <f>+IF(MAX(B$12:B29)=$F$7,"",B29+1)</f>
        <v>18</v>
      </c>
      <c r="C30" s="43">
        <f t="shared" si="3"/>
        <v>116287.59546047622</v>
      </c>
      <c r="D30" s="48">
        <f t="shared" si="0"/>
        <v>210.82414108465457</v>
      </c>
      <c r="E30" s="45">
        <f t="shared" si="1"/>
        <v>302.9</v>
      </c>
      <c r="F30" s="47">
        <f t="shared" si="2"/>
        <v>513.7241410846545</v>
      </c>
    </row>
    <row r="31" spans="2:6" s="41" customFormat="1" ht="15">
      <c r="B31" s="42">
        <f>+IF(MAX(B$12:B30)=$F$7,"",B30+1)</f>
        <v>19</v>
      </c>
      <c r="C31" s="43">
        <f t="shared" si="3"/>
        <v>116076.22131939157</v>
      </c>
      <c r="D31" s="48">
        <f t="shared" si="0"/>
        <v>211.37414108465453</v>
      </c>
      <c r="E31" s="45">
        <f t="shared" si="1"/>
        <v>302.35</v>
      </c>
      <c r="F31" s="47">
        <f t="shared" si="2"/>
        <v>513.7241410846545</v>
      </c>
    </row>
    <row r="32" spans="2:6" s="41" customFormat="1" ht="15">
      <c r="B32" s="42">
        <f>+IF(MAX(B$12:B31)=$F$7,"",B31+1)</f>
        <v>20</v>
      </c>
      <c r="C32" s="43">
        <f t="shared" si="3"/>
        <v>115864.29717830691</v>
      </c>
      <c r="D32" s="48">
        <f t="shared" si="0"/>
        <v>211.92414108465454</v>
      </c>
      <c r="E32" s="45">
        <f t="shared" si="1"/>
        <v>301.8</v>
      </c>
      <c r="F32" s="47">
        <f t="shared" si="2"/>
        <v>513.7241410846545</v>
      </c>
    </row>
    <row r="33" spans="2:6" s="41" customFormat="1" ht="15">
      <c r="B33" s="42">
        <f>+IF(MAX(B$12:B32)=$F$7,"",B32+1)</f>
        <v>21</v>
      </c>
      <c r="C33" s="43">
        <f t="shared" si="3"/>
        <v>115651.82303722226</v>
      </c>
      <c r="D33" s="48">
        <f t="shared" si="0"/>
        <v>212.47414108465455</v>
      </c>
      <c r="E33" s="45">
        <f t="shared" si="1"/>
        <v>301.25</v>
      </c>
      <c r="F33" s="47">
        <f t="shared" si="2"/>
        <v>513.7241410846545</v>
      </c>
    </row>
    <row r="34" spans="2:6" s="41" customFormat="1" ht="15">
      <c r="B34" s="42">
        <f>+IF(MAX(B$12:B33)=$F$7,"",B33+1)</f>
        <v>22</v>
      </c>
      <c r="C34" s="43">
        <f t="shared" si="3"/>
        <v>115438.7888961376</v>
      </c>
      <c r="D34" s="48">
        <f t="shared" si="0"/>
        <v>213.03414108465455</v>
      </c>
      <c r="E34" s="45">
        <f t="shared" si="1"/>
        <v>300.69</v>
      </c>
      <c r="F34" s="47">
        <f t="shared" si="2"/>
        <v>513.7241410846545</v>
      </c>
    </row>
    <row r="35" spans="2:6" s="41" customFormat="1" ht="15">
      <c r="B35" s="42">
        <f>+IF(MAX(B$12:B34)=$F$7,"",B34+1)</f>
        <v>23</v>
      </c>
      <c r="C35" s="43">
        <f t="shared" si="3"/>
        <v>115225.20475505295</v>
      </c>
      <c r="D35" s="48">
        <f t="shared" si="0"/>
        <v>213.58414108465456</v>
      </c>
      <c r="E35" s="45">
        <f t="shared" si="1"/>
        <v>300.14</v>
      </c>
      <c r="F35" s="47">
        <f t="shared" si="2"/>
        <v>513.7241410846545</v>
      </c>
    </row>
    <row r="36" spans="2:6" s="41" customFormat="1" ht="15">
      <c r="B36" s="42">
        <f>+IF(MAX(B$12:B35)=$F$7,"",B35+1)</f>
        <v>24</v>
      </c>
      <c r="C36" s="43">
        <f t="shared" si="3"/>
        <v>115011.0706139683</v>
      </c>
      <c r="D36" s="48">
        <f t="shared" si="0"/>
        <v>214.13414108465457</v>
      </c>
      <c r="E36" s="45">
        <f t="shared" si="1"/>
        <v>299.59</v>
      </c>
      <c r="F36" s="47">
        <f t="shared" si="2"/>
        <v>513.7241410846545</v>
      </c>
    </row>
    <row r="37" spans="2:6" s="41" customFormat="1" ht="15">
      <c r="B37" s="42">
        <f>+IF(MAX(B$12:B36)=$F$7,"",B36+1)</f>
        <v>25</v>
      </c>
      <c r="C37" s="43">
        <f t="shared" si="3"/>
        <v>114796.37647288365</v>
      </c>
      <c r="D37" s="48">
        <f t="shared" si="0"/>
        <v>214.69414108465458</v>
      </c>
      <c r="E37" s="45">
        <f t="shared" si="1"/>
        <v>299.03</v>
      </c>
      <c r="F37" s="47">
        <f t="shared" si="2"/>
        <v>513.7241410846545</v>
      </c>
    </row>
    <row r="38" spans="2:6" s="41" customFormat="1" ht="15">
      <c r="B38" s="42">
        <f>+IF(MAX(B$12:B37)=$F$7,"",B37+1)</f>
        <v>26</v>
      </c>
      <c r="C38" s="43">
        <f t="shared" si="3"/>
        <v>114581.122331799</v>
      </c>
      <c r="D38" s="48">
        <f t="shared" si="0"/>
        <v>215.25414108465452</v>
      </c>
      <c r="E38" s="45">
        <f t="shared" si="1"/>
        <v>298.47</v>
      </c>
      <c r="F38" s="47">
        <f t="shared" si="2"/>
        <v>513.7241410846545</v>
      </c>
    </row>
    <row r="39" spans="2:6" s="41" customFormat="1" ht="15">
      <c r="B39" s="42">
        <f>+IF(MAX(B$12:B38)=$F$7,"",B38+1)</f>
        <v>27</v>
      </c>
      <c r="C39" s="43">
        <f t="shared" si="3"/>
        <v>114365.30819071434</v>
      </c>
      <c r="D39" s="48">
        <f t="shared" si="0"/>
        <v>215.81414108465452</v>
      </c>
      <c r="E39" s="45">
        <f t="shared" si="1"/>
        <v>297.91</v>
      </c>
      <c r="F39" s="47">
        <f t="shared" si="2"/>
        <v>513.7241410846545</v>
      </c>
    </row>
    <row r="40" spans="2:6" s="41" customFormat="1" ht="15">
      <c r="B40" s="42">
        <f>+IF(MAX(B$12:B39)=$F$7,"",B39+1)</f>
        <v>28</v>
      </c>
      <c r="C40" s="43">
        <f t="shared" si="3"/>
        <v>114148.93404962968</v>
      </c>
      <c r="D40" s="48">
        <f t="shared" si="0"/>
        <v>216.37414108465453</v>
      </c>
      <c r="E40" s="45">
        <f t="shared" si="1"/>
        <v>297.35</v>
      </c>
      <c r="F40" s="47">
        <f t="shared" si="2"/>
        <v>513.7241410846545</v>
      </c>
    </row>
    <row r="41" spans="2:6" s="41" customFormat="1" ht="15">
      <c r="B41" s="42">
        <f>+IF(MAX(B$12:B40)=$F$7,"",B40+1)</f>
        <v>29</v>
      </c>
      <c r="C41" s="43">
        <f t="shared" si="3"/>
        <v>113931.99990854503</v>
      </c>
      <c r="D41" s="48">
        <f t="shared" si="0"/>
        <v>216.93414108465453</v>
      </c>
      <c r="E41" s="45">
        <f t="shared" si="1"/>
        <v>296.79</v>
      </c>
      <c r="F41" s="47">
        <f t="shared" si="2"/>
        <v>513.7241410846545</v>
      </c>
    </row>
    <row r="42" spans="2:6" s="41" customFormat="1" ht="15">
      <c r="B42" s="42">
        <f>+IF(MAX(B$12:B41)=$F$7,"",B41+1)</f>
        <v>30</v>
      </c>
      <c r="C42" s="43">
        <f t="shared" si="3"/>
        <v>113714.49576746036</v>
      </c>
      <c r="D42" s="48">
        <f t="shared" si="0"/>
        <v>217.50414108465452</v>
      </c>
      <c r="E42" s="45">
        <f t="shared" si="1"/>
        <v>296.22</v>
      </c>
      <c r="F42" s="47">
        <f t="shared" si="2"/>
        <v>513.7241410846545</v>
      </c>
    </row>
    <row r="43" spans="2:6" s="41" customFormat="1" ht="15">
      <c r="B43" s="42">
        <f>+IF(MAX(B$12:B42)=$F$7,"",B42+1)</f>
        <v>31</v>
      </c>
      <c r="C43" s="43">
        <f t="shared" si="3"/>
        <v>113496.4316263757</v>
      </c>
      <c r="D43" s="48">
        <f t="shared" si="0"/>
        <v>218.06414108465452</v>
      </c>
      <c r="E43" s="45">
        <f t="shared" si="1"/>
        <v>295.66</v>
      </c>
      <c r="F43" s="47">
        <f t="shared" si="2"/>
        <v>513.7241410846545</v>
      </c>
    </row>
    <row r="44" spans="2:6" s="41" customFormat="1" ht="15">
      <c r="B44" s="42">
        <f>+IF(MAX(B$12:B43)=$F$7,"",B43+1)</f>
        <v>32</v>
      </c>
      <c r="C44" s="43">
        <f t="shared" si="3"/>
        <v>113277.79748529106</v>
      </c>
      <c r="D44" s="48">
        <f t="shared" si="0"/>
        <v>218.63414108465457</v>
      </c>
      <c r="E44" s="45">
        <f t="shared" si="1"/>
        <v>295.09</v>
      </c>
      <c r="F44" s="47">
        <f t="shared" si="2"/>
        <v>513.7241410846545</v>
      </c>
    </row>
    <row r="45" spans="2:6" s="41" customFormat="1" ht="15">
      <c r="B45" s="42">
        <f>+IF(MAX(B$12:B44)=$F$7,"",B44+1)</f>
        <v>33</v>
      </c>
      <c r="C45" s="43">
        <f t="shared" si="3"/>
        <v>113058.5933442064</v>
      </c>
      <c r="D45" s="48">
        <f t="shared" si="0"/>
        <v>219.20414108465457</v>
      </c>
      <c r="E45" s="45">
        <f t="shared" si="1"/>
        <v>294.52</v>
      </c>
      <c r="F45" s="47">
        <f t="shared" si="2"/>
        <v>513.7241410846545</v>
      </c>
    </row>
    <row r="46" spans="2:6" s="41" customFormat="1" ht="15">
      <c r="B46" s="42">
        <f>+IF(MAX(B$12:B45)=$F$7,"",B45+1)</f>
        <v>34</v>
      </c>
      <c r="C46" s="43">
        <f t="shared" si="3"/>
        <v>112838.81920312175</v>
      </c>
      <c r="D46" s="48">
        <f t="shared" si="0"/>
        <v>219.77414108465456</v>
      </c>
      <c r="E46" s="45">
        <f t="shared" si="1"/>
        <v>293.95</v>
      </c>
      <c r="F46" s="47">
        <f t="shared" si="2"/>
        <v>513.7241410846545</v>
      </c>
    </row>
    <row r="47" spans="2:6" s="41" customFormat="1" ht="15">
      <c r="B47" s="42">
        <f>+IF(MAX(B$12:B46)=$F$7,"",B46+1)</f>
        <v>35</v>
      </c>
      <c r="C47" s="43">
        <f t="shared" si="3"/>
        <v>112618.47506203709</v>
      </c>
      <c r="D47" s="48">
        <f t="shared" si="0"/>
        <v>220.34414108465455</v>
      </c>
      <c r="E47" s="45">
        <f t="shared" si="1"/>
        <v>293.38</v>
      </c>
      <c r="F47" s="47">
        <f t="shared" si="2"/>
        <v>513.7241410846545</v>
      </c>
    </row>
    <row r="48" spans="2:6" s="41" customFormat="1" ht="15">
      <c r="B48" s="42">
        <f>+IF(MAX(B$12:B47)=$F$7,"",B47+1)</f>
        <v>36</v>
      </c>
      <c r="C48" s="43">
        <f t="shared" si="3"/>
        <v>112397.56092095244</v>
      </c>
      <c r="D48" s="48">
        <f t="shared" si="0"/>
        <v>220.91414108465455</v>
      </c>
      <c r="E48" s="45">
        <f t="shared" si="1"/>
        <v>292.81</v>
      </c>
      <c r="F48" s="47">
        <f t="shared" si="2"/>
        <v>513.7241410846545</v>
      </c>
    </row>
    <row r="49" spans="2:6" s="41" customFormat="1" ht="15">
      <c r="B49" s="42">
        <f>+IF(MAX(B$12:B48)=$F$7,"",B48+1)</f>
        <v>37</v>
      </c>
      <c r="C49" s="43">
        <f t="shared" si="3"/>
        <v>112176.06677986779</v>
      </c>
      <c r="D49" s="48">
        <f t="shared" si="0"/>
        <v>221.49414108465453</v>
      </c>
      <c r="E49" s="45">
        <f t="shared" si="1"/>
        <v>292.23</v>
      </c>
      <c r="F49" s="47">
        <f t="shared" si="2"/>
        <v>513.7241410846545</v>
      </c>
    </row>
    <row r="50" spans="2:6" s="41" customFormat="1" ht="15">
      <c r="B50" s="42">
        <f>+IF(MAX(B$12:B49)=$F$7,"",B49+1)</f>
        <v>38</v>
      </c>
      <c r="C50" s="43">
        <f t="shared" si="3"/>
        <v>111954.00263878313</v>
      </c>
      <c r="D50" s="48">
        <f t="shared" si="0"/>
        <v>222.06414108465452</v>
      </c>
      <c r="E50" s="45">
        <f t="shared" si="1"/>
        <v>291.66</v>
      </c>
      <c r="F50" s="47">
        <f t="shared" si="2"/>
        <v>513.7241410846545</v>
      </c>
    </row>
    <row r="51" spans="2:6" s="41" customFormat="1" ht="15">
      <c r="B51" s="42">
        <f>+IF(MAX(B$12:B50)=$F$7,"",B50+1)</f>
        <v>39</v>
      </c>
      <c r="C51" s="43">
        <f t="shared" si="3"/>
        <v>111731.35849769847</v>
      </c>
      <c r="D51" s="48">
        <f t="shared" si="0"/>
        <v>222.64414108465456</v>
      </c>
      <c r="E51" s="45">
        <f t="shared" si="1"/>
        <v>291.08</v>
      </c>
      <c r="F51" s="47">
        <f t="shared" si="2"/>
        <v>513.7241410846545</v>
      </c>
    </row>
    <row r="52" spans="2:6" s="41" customFormat="1" ht="15">
      <c r="B52" s="42">
        <f>+IF(MAX(B$12:B51)=$F$7,"",B51+1)</f>
        <v>40</v>
      </c>
      <c r="C52" s="43">
        <f t="shared" si="3"/>
        <v>111508.13435661382</v>
      </c>
      <c r="D52" s="48">
        <f t="shared" si="0"/>
        <v>223.22414108465455</v>
      </c>
      <c r="E52" s="45">
        <f t="shared" si="1"/>
        <v>290.5</v>
      </c>
      <c r="F52" s="47">
        <f t="shared" si="2"/>
        <v>513.7241410846545</v>
      </c>
    </row>
    <row r="53" spans="2:6" s="41" customFormat="1" ht="15">
      <c r="B53" s="42">
        <f>+IF(MAX(B$12:B52)=$F$7,"",B52+1)</f>
        <v>41</v>
      </c>
      <c r="C53" s="43">
        <f>+IF(B53="","",C52-D53)</f>
        <v>111284.33021552917</v>
      </c>
      <c r="D53" s="48">
        <f aca="true" t="shared" si="4" ref="D53:D116">+IF(B53="","",IF(B53&gt;$F$7,0,IF(B53=$F$7,C52,IF($E$614="francese",F53-E53,$C$12/$F$7))))</f>
        <v>223.80414108465453</v>
      </c>
      <c r="E53" s="45">
        <f aca="true" t="shared" si="5" ref="E53:E116">+IF(B53="","",ROUND(C52*$D$9/$D$8,2))</f>
        <v>289.92</v>
      </c>
      <c r="F53" s="47">
        <f aca="true" t="shared" si="6" ref="F53:F116">IF(B53="","",IF(B53&gt;$F$7,0,IF($E$614="francese",-PMT($D$9/$D$8,$F$7,$C$12,0,0),D53+E53)))</f>
        <v>513.7241410846545</v>
      </c>
    </row>
    <row r="54" spans="2:6" s="41" customFormat="1" ht="15">
      <c r="B54" s="42">
        <f>+IF(MAX(B$12:B53)=$F$7,"",B53+1)</f>
        <v>42</v>
      </c>
      <c r="C54" s="43">
        <f aca="true" t="shared" si="7" ref="C54:C117">+IF(B54="","",C53-D54)</f>
        <v>111059.94607444452</v>
      </c>
      <c r="D54" s="48">
        <f t="shared" si="4"/>
        <v>224.38414108465457</v>
      </c>
      <c r="E54" s="45">
        <f t="shared" si="5"/>
        <v>289.34</v>
      </c>
      <c r="F54" s="47">
        <f t="shared" si="6"/>
        <v>513.7241410846545</v>
      </c>
    </row>
    <row r="55" spans="2:6" s="41" customFormat="1" ht="15">
      <c r="B55" s="42">
        <f>+IF(MAX(B$12:B54)=$F$7,"",B54+1)</f>
        <v>43</v>
      </c>
      <c r="C55" s="43">
        <f t="shared" si="7"/>
        <v>110834.98193335987</v>
      </c>
      <c r="D55" s="48">
        <f t="shared" si="4"/>
        <v>224.96414108465456</v>
      </c>
      <c r="E55" s="45">
        <f t="shared" si="5"/>
        <v>288.76</v>
      </c>
      <c r="F55" s="47">
        <f t="shared" si="6"/>
        <v>513.7241410846545</v>
      </c>
    </row>
    <row r="56" spans="2:6" s="41" customFormat="1" ht="15">
      <c r="B56" s="42">
        <f>+IF(MAX(B$12:B55)=$F$7,"",B55+1)</f>
        <v>44</v>
      </c>
      <c r="C56" s="43">
        <f t="shared" si="7"/>
        <v>110609.42779227522</v>
      </c>
      <c r="D56" s="48">
        <f t="shared" si="4"/>
        <v>225.55414108465453</v>
      </c>
      <c r="E56" s="45">
        <f t="shared" si="5"/>
        <v>288.17</v>
      </c>
      <c r="F56" s="47">
        <f t="shared" si="6"/>
        <v>513.7241410846545</v>
      </c>
    </row>
    <row r="57" spans="2:6" s="41" customFormat="1" ht="15">
      <c r="B57" s="42">
        <f>+IF(MAX(B$12:B56)=$F$7,"",B56+1)</f>
        <v>45</v>
      </c>
      <c r="C57" s="43">
        <f t="shared" si="7"/>
        <v>110383.28365119056</v>
      </c>
      <c r="D57" s="48">
        <f t="shared" si="4"/>
        <v>226.14414108465456</v>
      </c>
      <c r="E57" s="45">
        <f t="shared" si="5"/>
        <v>287.58</v>
      </c>
      <c r="F57" s="47">
        <f t="shared" si="6"/>
        <v>513.7241410846545</v>
      </c>
    </row>
    <row r="58" spans="2:6" s="41" customFormat="1" ht="15">
      <c r="B58" s="42">
        <f>+IF(MAX(B$12:B57)=$F$7,"",B57+1)</f>
        <v>46</v>
      </c>
      <c r="C58" s="43">
        <f t="shared" si="7"/>
        <v>110156.5595101059</v>
      </c>
      <c r="D58" s="48">
        <f t="shared" si="4"/>
        <v>226.72414108465455</v>
      </c>
      <c r="E58" s="45">
        <f t="shared" si="5"/>
        <v>287</v>
      </c>
      <c r="F58" s="47">
        <f t="shared" si="6"/>
        <v>513.7241410846545</v>
      </c>
    </row>
    <row r="59" spans="2:6" s="41" customFormat="1" ht="15">
      <c r="B59" s="42">
        <f>+IF(MAX(B$12:B58)=$F$7,"",B58+1)</f>
        <v>47</v>
      </c>
      <c r="C59" s="43">
        <f t="shared" si="7"/>
        <v>109929.24536902124</v>
      </c>
      <c r="D59" s="48">
        <f t="shared" si="4"/>
        <v>227.31414108465452</v>
      </c>
      <c r="E59" s="45">
        <f t="shared" si="5"/>
        <v>286.41</v>
      </c>
      <c r="F59" s="47">
        <f t="shared" si="6"/>
        <v>513.7241410846545</v>
      </c>
    </row>
    <row r="60" spans="2:6" s="41" customFormat="1" ht="15">
      <c r="B60" s="42">
        <f>+IF(MAX(B$12:B59)=$F$7,"",B59+1)</f>
        <v>48</v>
      </c>
      <c r="C60" s="43">
        <f t="shared" si="7"/>
        <v>109701.34122793659</v>
      </c>
      <c r="D60" s="48">
        <f t="shared" si="4"/>
        <v>227.90414108465455</v>
      </c>
      <c r="E60" s="45">
        <f t="shared" si="5"/>
        <v>285.82</v>
      </c>
      <c r="F60" s="47">
        <f t="shared" si="6"/>
        <v>513.7241410846545</v>
      </c>
    </row>
    <row r="61" spans="2:6" s="41" customFormat="1" ht="15">
      <c r="B61" s="42">
        <f>+IF(MAX(B$12:B60)=$F$7,"",B60+1)</f>
        <v>49</v>
      </c>
      <c r="C61" s="43">
        <f t="shared" si="7"/>
        <v>109472.83708685193</v>
      </c>
      <c r="D61" s="48">
        <f t="shared" si="4"/>
        <v>228.50414108465452</v>
      </c>
      <c r="E61" s="45">
        <f t="shared" si="5"/>
        <v>285.22</v>
      </c>
      <c r="F61" s="47">
        <f t="shared" si="6"/>
        <v>513.7241410846545</v>
      </c>
    </row>
    <row r="62" spans="2:6" s="41" customFormat="1" ht="15">
      <c r="B62" s="42">
        <f>+IF(MAX(B$12:B61)=$F$7,"",B61+1)</f>
        <v>50</v>
      </c>
      <c r="C62" s="43">
        <f t="shared" si="7"/>
        <v>109243.74294576727</v>
      </c>
      <c r="D62" s="48">
        <f t="shared" si="4"/>
        <v>229.09414108465455</v>
      </c>
      <c r="E62" s="45">
        <f t="shared" si="5"/>
        <v>284.63</v>
      </c>
      <c r="F62" s="47">
        <f t="shared" si="6"/>
        <v>513.7241410846545</v>
      </c>
    </row>
    <row r="63" spans="2:6" s="41" customFormat="1" ht="15">
      <c r="B63" s="42">
        <f>+IF(MAX(B$12:B62)=$F$7,"",B62+1)</f>
        <v>51</v>
      </c>
      <c r="C63" s="43">
        <f t="shared" si="7"/>
        <v>109014.04880468262</v>
      </c>
      <c r="D63" s="48">
        <f t="shared" si="4"/>
        <v>229.69414108465458</v>
      </c>
      <c r="E63" s="45">
        <f t="shared" si="5"/>
        <v>284.03</v>
      </c>
      <c r="F63" s="47">
        <f t="shared" si="6"/>
        <v>513.7241410846545</v>
      </c>
    </row>
    <row r="64" spans="2:6" s="41" customFormat="1" ht="15">
      <c r="B64" s="42">
        <f>+IF(MAX(B$12:B63)=$F$7,"",B63+1)</f>
        <v>52</v>
      </c>
      <c r="C64" s="43">
        <f t="shared" si="7"/>
        <v>108783.76466359796</v>
      </c>
      <c r="D64" s="48">
        <f t="shared" si="4"/>
        <v>230.28414108465455</v>
      </c>
      <c r="E64" s="45">
        <f t="shared" si="5"/>
        <v>283.44</v>
      </c>
      <c r="F64" s="47">
        <f t="shared" si="6"/>
        <v>513.7241410846545</v>
      </c>
    </row>
    <row r="65" spans="2:6" s="41" customFormat="1" ht="15">
      <c r="B65" s="42">
        <f>+IF(MAX(B$12:B64)=$F$7,"",B64+1)</f>
        <v>53</v>
      </c>
      <c r="C65" s="43">
        <f t="shared" si="7"/>
        <v>108552.88052251331</v>
      </c>
      <c r="D65" s="48">
        <f t="shared" si="4"/>
        <v>230.88414108465457</v>
      </c>
      <c r="E65" s="45">
        <f t="shared" si="5"/>
        <v>282.84</v>
      </c>
      <c r="F65" s="47">
        <f t="shared" si="6"/>
        <v>513.7241410846545</v>
      </c>
    </row>
    <row r="66" spans="2:6" s="41" customFormat="1" ht="15">
      <c r="B66" s="42">
        <f>+IF(MAX(B$12:B65)=$F$7,"",B65+1)</f>
        <v>54</v>
      </c>
      <c r="C66" s="43">
        <f t="shared" si="7"/>
        <v>108321.39638142865</v>
      </c>
      <c r="D66" s="48">
        <f t="shared" si="4"/>
        <v>231.48414108465454</v>
      </c>
      <c r="E66" s="45">
        <f t="shared" si="5"/>
        <v>282.24</v>
      </c>
      <c r="F66" s="47">
        <f t="shared" si="6"/>
        <v>513.7241410846545</v>
      </c>
    </row>
    <row r="67" spans="2:6" s="41" customFormat="1" ht="15">
      <c r="B67" s="42">
        <f>+IF(MAX(B$12:B66)=$F$7,"",B66+1)</f>
        <v>55</v>
      </c>
      <c r="C67" s="43">
        <f t="shared" si="7"/>
        <v>108089.312240344</v>
      </c>
      <c r="D67" s="48">
        <f t="shared" si="4"/>
        <v>232.08414108465456</v>
      </c>
      <c r="E67" s="45">
        <f t="shared" si="5"/>
        <v>281.64</v>
      </c>
      <c r="F67" s="47">
        <f t="shared" si="6"/>
        <v>513.7241410846545</v>
      </c>
    </row>
    <row r="68" spans="2:6" s="41" customFormat="1" ht="15">
      <c r="B68" s="42">
        <f>+IF(MAX(B$12:B67)=$F$7,"",B67+1)</f>
        <v>56</v>
      </c>
      <c r="C68" s="43">
        <f t="shared" si="7"/>
        <v>107856.61809925936</v>
      </c>
      <c r="D68" s="48">
        <f t="shared" si="4"/>
        <v>232.69414108465458</v>
      </c>
      <c r="E68" s="45">
        <f t="shared" si="5"/>
        <v>281.03</v>
      </c>
      <c r="F68" s="47">
        <f t="shared" si="6"/>
        <v>513.7241410846545</v>
      </c>
    </row>
    <row r="69" spans="2:6" s="41" customFormat="1" ht="15">
      <c r="B69" s="42">
        <f>+IF(MAX(B$12:B68)=$F$7,"",B68+1)</f>
        <v>57</v>
      </c>
      <c r="C69" s="43">
        <f t="shared" si="7"/>
        <v>107623.3239581747</v>
      </c>
      <c r="D69" s="48">
        <f t="shared" si="4"/>
        <v>233.29414108465454</v>
      </c>
      <c r="E69" s="45">
        <f t="shared" si="5"/>
        <v>280.43</v>
      </c>
      <c r="F69" s="47">
        <f t="shared" si="6"/>
        <v>513.7241410846545</v>
      </c>
    </row>
    <row r="70" spans="2:6" s="41" customFormat="1" ht="15">
      <c r="B70" s="42">
        <f>+IF(MAX(B$12:B69)=$F$7,"",B69+1)</f>
        <v>58</v>
      </c>
      <c r="C70" s="43">
        <f t="shared" si="7"/>
        <v>107389.41981709005</v>
      </c>
      <c r="D70" s="48">
        <f t="shared" si="4"/>
        <v>233.90414108465455</v>
      </c>
      <c r="E70" s="45">
        <f t="shared" si="5"/>
        <v>279.82</v>
      </c>
      <c r="F70" s="47">
        <f t="shared" si="6"/>
        <v>513.7241410846545</v>
      </c>
    </row>
    <row r="71" spans="2:6" s="41" customFormat="1" ht="15">
      <c r="B71" s="42">
        <f>+IF(MAX(B$12:B70)=$F$7,"",B70+1)</f>
        <v>59</v>
      </c>
      <c r="C71" s="43">
        <f t="shared" si="7"/>
        <v>107154.9056760054</v>
      </c>
      <c r="D71" s="48">
        <f t="shared" si="4"/>
        <v>234.51414108465457</v>
      </c>
      <c r="E71" s="45">
        <f t="shared" si="5"/>
        <v>279.21</v>
      </c>
      <c r="F71" s="47">
        <f t="shared" si="6"/>
        <v>513.7241410846545</v>
      </c>
    </row>
    <row r="72" spans="2:6" s="41" customFormat="1" ht="15">
      <c r="B72" s="42">
        <f>+IF(MAX(B$12:B71)=$F$7,"",B71+1)</f>
        <v>60</v>
      </c>
      <c r="C72" s="43">
        <f t="shared" si="7"/>
        <v>106919.78153492074</v>
      </c>
      <c r="D72" s="48">
        <f t="shared" si="4"/>
        <v>235.12414108465453</v>
      </c>
      <c r="E72" s="45">
        <f t="shared" si="5"/>
        <v>278.6</v>
      </c>
      <c r="F72" s="47">
        <f t="shared" si="6"/>
        <v>513.7241410846545</v>
      </c>
    </row>
    <row r="73" spans="2:6" s="41" customFormat="1" ht="15">
      <c r="B73" s="42">
        <f>+IF(MAX(B$12:B72)=$F$7,"",B72+1)</f>
        <v>61</v>
      </c>
      <c r="C73" s="43">
        <f t="shared" si="7"/>
        <v>106684.04739383608</v>
      </c>
      <c r="D73" s="48">
        <f t="shared" si="4"/>
        <v>235.73414108465454</v>
      </c>
      <c r="E73" s="45">
        <f t="shared" si="5"/>
        <v>277.99</v>
      </c>
      <c r="F73" s="47">
        <f t="shared" si="6"/>
        <v>513.7241410846545</v>
      </c>
    </row>
    <row r="74" spans="2:6" s="41" customFormat="1" ht="15">
      <c r="B74" s="42">
        <f>+IF(MAX(B$12:B73)=$F$7,"",B73+1)</f>
        <v>62</v>
      </c>
      <c r="C74" s="43">
        <f t="shared" si="7"/>
        <v>106447.70325275142</v>
      </c>
      <c r="D74" s="48">
        <f t="shared" si="4"/>
        <v>236.34414108465455</v>
      </c>
      <c r="E74" s="45">
        <f t="shared" si="5"/>
        <v>277.38</v>
      </c>
      <c r="F74" s="47">
        <f t="shared" si="6"/>
        <v>513.7241410846545</v>
      </c>
    </row>
    <row r="75" spans="2:6" s="41" customFormat="1" ht="15">
      <c r="B75" s="42">
        <f>+IF(MAX(B$12:B74)=$F$7,"",B74+1)</f>
        <v>63</v>
      </c>
      <c r="C75" s="43">
        <f t="shared" si="7"/>
        <v>106210.73911166677</v>
      </c>
      <c r="D75" s="48">
        <f t="shared" si="4"/>
        <v>236.96414108465456</v>
      </c>
      <c r="E75" s="45">
        <f t="shared" si="5"/>
        <v>276.76</v>
      </c>
      <c r="F75" s="47">
        <f t="shared" si="6"/>
        <v>513.7241410846545</v>
      </c>
    </row>
    <row r="76" spans="2:6" s="41" customFormat="1" ht="15">
      <c r="B76" s="42">
        <f>+IF(MAX(B$12:B75)=$F$7,"",B75+1)</f>
        <v>64</v>
      </c>
      <c r="C76" s="43">
        <f t="shared" si="7"/>
        <v>105973.16497058212</v>
      </c>
      <c r="D76" s="48">
        <f t="shared" si="4"/>
        <v>237.57414108465457</v>
      </c>
      <c r="E76" s="45">
        <f t="shared" si="5"/>
        <v>276.15</v>
      </c>
      <c r="F76" s="47">
        <f t="shared" si="6"/>
        <v>513.7241410846545</v>
      </c>
    </row>
    <row r="77" spans="2:6" s="41" customFormat="1" ht="15">
      <c r="B77" s="42">
        <f>+IF(MAX(B$12:B76)=$F$7,"",B76+1)</f>
        <v>65</v>
      </c>
      <c r="C77" s="43">
        <f t="shared" si="7"/>
        <v>105734.97082949747</v>
      </c>
      <c r="D77" s="48">
        <f t="shared" si="4"/>
        <v>238.19414108465458</v>
      </c>
      <c r="E77" s="45">
        <f t="shared" si="5"/>
        <v>275.53</v>
      </c>
      <c r="F77" s="47">
        <f t="shared" si="6"/>
        <v>513.7241410846545</v>
      </c>
    </row>
    <row r="78" spans="2:6" s="41" customFormat="1" ht="15">
      <c r="B78" s="42">
        <f>+IF(MAX(B$12:B77)=$F$7,"",B77+1)</f>
        <v>66</v>
      </c>
      <c r="C78" s="43">
        <f t="shared" si="7"/>
        <v>105496.15668841281</v>
      </c>
      <c r="D78" s="48">
        <f t="shared" si="4"/>
        <v>238.81414108465452</v>
      </c>
      <c r="E78" s="45">
        <f t="shared" si="5"/>
        <v>274.91</v>
      </c>
      <c r="F78" s="47">
        <f t="shared" si="6"/>
        <v>513.7241410846545</v>
      </c>
    </row>
    <row r="79" spans="2:6" s="41" customFormat="1" ht="15">
      <c r="B79" s="42">
        <f>+IF(MAX(B$12:B78)=$F$7,"",B78+1)</f>
        <v>67</v>
      </c>
      <c r="C79" s="43">
        <f t="shared" si="7"/>
        <v>105256.72254732816</v>
      </c>
      <c r="D79" s="48">
        <f t="shared" si="4"/>
        <v>239.43414108465453</v>
      </c>
      <c r="E79" s="45">
        <f t="shared" si="5"/>
        <v>274.29</v>
      </c>
      <c r="F79" s="47">
        <f t="shared" si="6"/>
        <v>513.7241410846545</v>
      </c>
    </row>
    <row r="80" spans="2:6" s="41" customFormat="1" ht="15">
      <c r="B80" s="42">
        <f>+IF(MAX(B$12:B79)=$F$7,"",B79+1)</f>
        <v>68</v>
      </c>
      <c r="C80" s="43">
        <f t="shared" si="7"/>
        <v>105016.66840624351</v>
      </c>
      <c r="D80" s="48">
        <f t="shared" si="4"/>
        <v>240.05414108465453</v>
      </c>
      <c r="E80" s="45">
        <f t="shared" si="5"/>
        <v>273.67</v>
      </c>
      <c r="F80" s="47">
        <f t="shared" si="6"/>
        <v>513.7241410846545</v>
      </c>
    </row>
    <row r="81" spans="2:6" s="41" customFormat="1" ht="15">
      <c r="B81" s="42">
        <f>+IF(MAX(B$12:B80)=$F$7,"",B80+1)</f>
        <v>69</v>
      </c>
      <c r="C81" s="43">
        <f t="shared" si="7"/>
        <v>104775.98426515886</v>
      </c>
      <c r="D81" s="48">
        <f t="shared" si="4"/>
        <v>240.68414108465453</v>
      </c>
      <c r="E81" s="45">
        <f t="shared" si="5"/>
        <v>273.04</v>
      </c>
      <c r="F81" s="47">
        <f t="shared" si="6"/>
        <v>513.7241410846545</v>
      </c>
    </row>
    <row r="82" spans="2:6" s="41" customFormat="1" ht="15">
      <c r="B82" s="42">
        <f>+IF(MAX(B$12:B81)=$F$7,"",B81+1)</f>
        <v>70</v>
      </c>
      <c r="C82" s="43">
        <f t="shared" si="7"/>
        <v>104534.6801240742</v>
      </c>
      <c r="D82" s="48">
        <f t="shared" si="4"/>
        <v>241.30414108465453</v>
      </c>
      <c r="E82" s="45">
        <f t="shared" si="5"/>
        <v>272.42</v>
      </c>
      <c r="F82" s="47">
        <f t="shared" si="6"/>
        <v>513.7241410846545</v>
      </c>
    </row>
    <row r="83" spans="2:6" s="41" customFormat="1" ht="15">
      <c r="B83" s="42">
        <f>+IF(MAX(B$12:B82)=$F$7,"",B82+1)</f>
        <v>71</v>
      </c>
      <c r="C83" s="43">
        <f t="shared" si="7"/>
        <v>104292.74598298955</v>
      </c>
      <c r="D83" s="48">
        <f t="shared" si="4"/>
        <v>241.93414108465453</v>
      </c>
      <c r="E83" s="45">
        <f t="shared" si="5"/>
        <v>271.79</v>
      </c>
      <c r="F83" s="47">
        <f t="shared" si="6"/>
        <v>513.7241410846545</v>
      </c>
    </row>
    <row r="84" spans="2:6" s="41" customFormat="1" ht="15">
      <c r="B84" s="42">
        <f>+IF(MAX(B$12:B83)=$F$7,"",B83+1)</f>
        <v>72</v>
      </c>
      <c r="C84" s="43">
        <f t="shared" si="7"/>
        <v>104050.1818419049</v>
      </c>
      <c r="D84" s="48">
        <f t="shared" si="4"/>
        <v>242.56414108465452</v>
      </c>
      <c r="E84" s="45">
        <f t="shared" si="5"/>
        <v>271.16</v>
      </c>
      <c r="F84" s="47">
        <f t="shared" si="6"/>
        <v>513.7241410846545</v>
      </c>
    </row>
    <row r="85" spans="2:6" s="41" customFormat="1" ht="15">
      <c r="B85" s="42">
        <f>+IF(MAX(B$12:B84)=$F$7,"",B84+1)</f>
        <v>73</v>
      </c>
      <c r="C85" s="43">
        <f t="shared" si="7"/>
        <v>103806.98770082025</v>
      </c>
      <c r="D85" s="48">
        <f t="shared" si="4"/>
        <v>243.19414108465458</v>
      </c>
      <c r="E85" s="45">
        <f t="shared" si="5"/>
        <v>270.53</v>
      </c>
      <c r="F85" s="47">
        <f t="shared" si="6"/>
        <v>513.7241410846545</v>
      </c>
    </row>
    <row r="86" spans="2:6" s="41" customFormat="1" ht="15">
      <c r="B86" s="42">
        <f>+IF(MAX(B$12:B85)=$F$7,"",B85+1)</f>
        <v>74</v>
      </c>
      <c r="C86" s="43">
        <f t="shared" si="7"/>
        <v>103563.16355973559</v>
      </c>
      <c r="D86" s="48">
        <f t="shared" si="4"/>
        <v>243.82414108465457</v>
      </c>
      <c r="E86" s="45">
        <f t="shared" si="5"/>
        <v>269.9</v>
      </c>
      <c r="F86" s="47">
        <f t="shared" si="6"/>
        <v>513.7241410846545</v>
      </c>
    </row>
    <row r="87" spans="2:6" s="41" customFormat="1" ht="15">
      <c r="B87" s="42">
        <f>+IF(MAX(B$12:B86)=$F$7,"",B86+1)</f>
        <v>75</v>
      </c>
      <c r="C87" s="43">
        <f t="shared" si="7"/>
        <v>103318.69941865094</v>
      </c>
      <c r="D87" s="48">
        <f t="shared" si="4"/>
        <v>244.46414108465456</v>
      </c>
      <c r="E87" s="45">
        <f t="shared" si="5"/>
        <v>269.26</v>
      </c>
      <c r="F87" s="47">
        <f t="shared" si="6"/>
        <v>513.7241410846545</v>
      </c>
    </row>
    <row r="88" spans="2:6" s="41" customFormat="1" ht="15">
      <c r="B88" s="42">
        <f>+IF(MAX(B$12:B87)=$F$7,"",B87+1)</f>
        <v>76</v>
      </c>
      <c r="C88" s="43">
        <f t="shared" si="7"/>
        <v>103073.60527756628</v>
      </c>
      <c r="D88" s="48">
        <f t="shared" si="4"/>
        <v>245.09414108465455</v>
      </c>
      <c r="E88" s="45">
        <f t="shared" si="5"/>
        <v>268.63</v>
      </c>
      <c r="F88" s="47">
        <f t="shared" si="6"/>
        <v>513.7241410846545</v>
      </c>
    </row>
    <row r="89" spans="2:6" s="41" customFormat="1" ht="15">
      <c r="B89" s="42">
        <f>+IF(MAX(B$12:B88)=$F$7,"",B88+1)</f>
        <v>77</v>
      </c>
      <c r="C89" s="43">
        <f t="shared" si="7"/>
        <v>102827.87113648163</v>
      </c>
      <c r="D89" s="48">
        <f t="shared" si="4"/>
        <v>245.73414108465454</v>
      </c>
      <c r="E89" s="45">
        <f t="shared" si="5"/>
        <v>267.99</v>
      </c>
      <c r="F89" s="47">
        <f t="shared" si="6"/>
        <v>513.7241410846545</v>
      </c>
    </row>
    <row r="90" spans="2:6" s="41" customFormat="1" ht="15">
      <c r="B90" s="42">
        <f>+IF(MAX(B$12:B89)=$F$7,"",B89+1)</f>
        <v>78</v>
      </c>
      <c r="C90" s="43">
        <f t="shared" si="7"/>
        <v>102581.49699539697</v>
      </c>
      <c r="D90" s="48">
        <f t="shared" si="4"/>
        <v>246.37414108465453</v>
      </c>
      <c r="E90" s="45">
        <f t="shared" si="5"/>
        <v>267.35</v>
      </c>
      <c r="F90" s="47">
        <f t="shared" si="6"/>
        <v>513.7241410846545</v>
      </c>
    </row>
    <row r="91" spans="2:6" s="41" customFormat="1" ht="15">
      <c r="B91" s="42">
        <f>+IF(MAX(B$12:B90)=$F$7,"",B90+1)</f>
        <v>79</v>
      </c>
      <c r="C91" s="43">
        <f t="shared" si="7"/>
        <v>102334.48285431231</v>
      </c>
      <c r="D91" s="48">
        <f t="shared" si="4"/>
        <v>247.01414108465457</v>
      </c>
      <c r="E91" s="45">
        <f t="shared" si="5"/>
        <v>266.71</v>
      </c>
      <c r="F91" s="47">
        <f t="shared" si="6"/>
        <v>513.7241410846545</v>
      </c>
    </row>
    <row r="92" spans="2:6" s="41" customFormat="1" ht="15">
      <c r="B92" s="42">
        <f>+IF(MAX(B$12:B91)=$F$7,"",B91+1)</f>
        <v>80</v>
      </c>
      <c r="C92" s="43">
        <f t="shared" si="7"/>
        <v>102086.82871322766</v>
      </c>
      <c r="D92" s="48">
        <f t="shared" si="4"/>
        <v>247.65414108465455</v>
      </c>
      <c r="E92" s="45">
        <f t="shared" si="5"/>
        <v>266.07</v>
      </c>
      <c r="F92" s="47">
        <f t="shared" si="6"/>
        <v>513.7241410846545</v>
      </c>
    </row>
    <row r="93" spans="2:6" s="41" customFormat="1" ht="15">
      <c r="B93" s="42">
        <f>+IF(MAX(B$12:B92)=$F$7,"",B92+1)</f>
        <v>81</v>
      </c>
      <c r="C93" s="43">
        <f t="shared" si="7"/>
        <v>101838.534572143</v>
      </c>
      <c r="D93" s="48">
        <f t="shared" si="4"/>
        <v>248.29414108465454</v>
      </c>
      <c r="E93" s="45">
        <f t="shared" si="5"/>
        <v>265.43</v>
      </c>
      <c r="F93" s="47">
        <f t="shared" si="6"/>
        <v>513.7241410846545</v>
      </c>
    </row>
    <row r="94" spans="2:6" s="41" customFormat="1" ht="15">
      <c r="B94" s="42">
        <f>+IF(MAX(B$12:B93)=$F$7,"",B93+1)</f>
        <v>82</v>
      </c>
      <c r="C94" s="43">
        <f t="shared" si="7"/>
        <v>101589.59043105836</v>
      </c>
      <c r="D94" s="48">
        <f t="shared" si="4"/>
        <v>248.94414108465458</v>
      </c>
      <c r="E94" s="45">
        <f t="shared" si="5"/>
        <v>264.78</v>
      </c>
      <c r="F94" s="47">
        <f t="shared" si="6"/>
        <v>513.7241410846545</v>
      </c>
    </row>
    <row r="95" spans="2:6" s="41" customFormat="1" ht="15">
      <c r="B95" s="42">
        <f>+IF(MAX(B$12:B94)=$F$7,"",B94+1)</f>
        <v>83</v>
      </c>
      <c r="C95" s="43">
        <f t="shared" si="7"/>
        <v>101339.9962899737</v>
      </c>
      <c r="D95" s="48">
        <f t="shared" si="4"/>
        <v>249.59414108465455</v>
      </c>
      <c r="E95" s="45">
        <f t="shared" si="5"/>
        <v>264.13</v>
      </c>
      <c r="F95" s="47">
        <f t="shared" si="6"/>
        <v>513.7241410846545</v>
      </c>
    </row>
    <row r="96" spans="2:6" s="41" customFormat="1" ht="15">
      <c r="B96" s="42">
        <f>+IF(MAX(B$12:B95)=$F$7,"",B95+1)</f>
        <v>84</v>
      </c>
      <c r="C96" s="43">
        <f t="shared" si="7"/>
        <v>101089.75214888905</v>
      </c>
      <c r="D96" s="48">
        <f t="shared" si="4"/>
        <v>250.24414108465453</v>
      </c>
      <c r="E96" s="45">
        <f t="shared" si="5"/>
        <v>263.48</v>
      </c>
      <c r="F96" s="47">
        <f t="shared" si="6"/>
        <v>513.7241410846545</v>
      </c>
    </row>
    <row r="97" spans="2:6" s="41" customFormat="1" ht="15">
      <c r="B97" s="42">
        <f>+IF(MAX(B$12:B96)=$F$7,"",B96+1)</f>
        <v>85</v>
      </c>
      <c r="C97" s="43">
        <f t="shared" si="7"/>
        <v>100838.85800780439</v>
      </c>
      <c r="D97" s="48">
        <f t="shared" si="4"/>
        <v>250.89414108465456</v>
      </c>
      <c r="E97" s="45">
        <f t="shared" si="5"/>
        <v>262.83</v>
      </c>
      <c r="F97" s="47">
        <f t="shared" si="6"/>
        <v>513.7241410846545</v>
      </c>
    </row>
    <row r="98" spans="2:6" s="41" customFormat="1" ht="15">
      <c r="B98" s="42">
        <f>+IF(MAX(B$12:B97)=$F$7,"",B97+1)</f>
        <v>86</v>
      </c>
      <c r="C98" s="43">
        <f t="shared" si="7"/>
        <v>100587.31386671973</v>
      </c>
      <c r="D98" s="48">
        <f t="shared" si="4"/>
        <v>251.54414108465454</v>
      </c>
      <c r="E98" s="45">
        <f t="shared" si="5"/>
        <v>262.18</v>
      </c>
      <c r="F98" s="47">
        <f t="shared" si="6"/>
        <v>513.7241410846545</v>
      </c>
    </row>
    <row r="99" spans="2:6" s="41" customFormat="1" ht="15">
      <c r="B99" s="42">
        <f>+IF(MAX(B$12:B98)=$F$7,"",B98+1)</f>
        <v>87</v>
      </c>
      <c r="C99" s="43">
        <f t="shared" si="7"/>
        <v>100335.11972563509</v>
      </c>
      <c r="D99" s="48">
        <f t="shared" si="4"/>
        <v>252.19414108465458</v>
      </c>
      <c r="E99" s="45">
        <f t="shared" si="5"/>
        <v>261.53</v>
      </c>
      <c r="F99" s="47">
        <f t="shared" si="6"/>
        <v>513.7241410846545</v>
      </c>
    </row>
    <row r="100" spans="2:6" s="41" customFormat="1" ht="15">
      <c r="B100" s="42">
        <f>+IF(MAX(B$12:B99)=$F$7,"",B99+1)</f>
        <v>88</v>
      </c>
      <c r="C100" s="43">
        <f t="shared" si="7"/>
        <v>100082.26558455043</v>
      </c>
      <c r="D100" s="48">
        <f t="shared" si="4"/>
        <v>252.85414108465454</v>
      </c>
      <c r="E100" s="45">
        <f t="shared" si="5"/>
        <v>260.87</v>
      </c>
      <c r="F100" s="47">
        <f t="shared" si="6"/>
        <v>513.7241410846545</v>
      </c>
    </row>
    <row r="101" spans="2:6" s="41" customFormat="1" ht="15">
      <c r="B101" s="42">
        <f>+IF(MAX(B$12:B100)=$F$7,"",B100+1)</f>
        <v>89</v>
      </c>
      <c r="C101" s="43">
        <f t="shared" si="7"/>
        <v>99828.75144346578</v>
      </c>
      <c r="D101" s="48">
        <f t="shared" si="4"/>
        <v>253.51414108465457</v>
      </c>
      <c r="E101" s="45">
        <f t="shared" si="5"/>
        <v>260.21</v>
      </c>
      <c r="F101" s="47">
        <f t="shared" si="6"/>
        <v>513.7241410846545</v>
      </c>
    </row>
    <row r="102" spans="2:6" s="41" customFormat="1" ht="15">
      <c r="B102" s="42">
        <f>+IF(MAX(B$12:B101)=$F$7,"",B101+1)</f>
        <v>90</v>
      </c>
      <c r="C102" s="43">
        <f t="shared" si="7"/>
        <v>99574.57730238112</v>
      </c>
      <c r="D102" s="48">
        <f t="shared" si="4"/>
        <v>254.17414108465454</v>
      </c>
      <c r="E102" s="45">
        <f t="shared" si="5"/>
        <v>259.55</v>
      </c>
      <c r="F102" s="47">
        <f t="shared" si="6"/>
        <v>513.7241410846545</v>
      </c>
    </row>
    <row r="103" spans="2:6" s="41" customFormat="1" ht="15">
      <c r="B103" s="42">
        <f>+IF(MAX(B$12:B102)=$F$7,"",B102+1)</f>
        <v>91</v>
      </c>
      <c r="C103" s="43">
        <f t="shared" si="7"/>
        <v>99319.74316129647</v>
      </c>
      <c r="D103" s="48">
        <f t="shared" si="4"/>
        <v>254.83414108465456</v>
      </c>
      <c r="E103" s="45">
        <f t="shared" si="5"/>
        <v>258.89</v>
      </c>
      <c r="F103" s="47">
        <f t="shared" si="6"/>
        <v>513.7241410846545</v>
      </c>
    </row>
    <row r="104" spans="2:6" s="41" customFormat="1" ht="15">
      <c r="B104" s="42">
        <f>+IF(MAX(B$12:B103)=$F$7,"",B103+1)</f>
        <v>92</v>
      </c>
      <c r="C104" s="43">
        <f t="shared" si="7"/>
        <v>99064.24902021182</v>
      </c>
      <c r="D104" s="48">
        <f t="shared" si="4"/>
        <v>255.49414108465453</v>
      </c>
      <c r="E104" s="45">
        <f t="shared" si="5"/>
        <v>258.23</v>
      </c>
      <c r="F104" s="47">
        <f t="shared" si="6"/>
        <v>513.7241410846545</v>
      </c>
    </row>
    <row r="105" spans="2:6" s="41" customFormat="1" ht="15">
      <c r="B105" s="42">
        <f>+IF(MAX(B$12:B104)=$F$7,"",B104+1)</f>
        <v>93</v>
      </c>
      <c r="C105" s="43">
        <f t="shared" si="7"/>
        <v>98808.09487912717</v>
      </c>
      <c r="D105" s="48">
        <f t="shared" si="4"/>
        <v>256.15414108465455</v>
      </c>
      <c r="E105" s="45">
        <f t="shared" si="5"/>
        <v>257.57</v>
      </c>
      <c r="F105" s="47">
        <f t="shared" si="6"/>
        <v>513.7241410846545</v>
      </c>
    </row>
    <row r="106" spans="2:6" s="41" customFormat="1" ht="15">
      <c r="B106" s="42">
        <f>+IF(MAX(B$12:B105)=$F$7,"",B105+1)</f>
        <v>94</v>
      </c>
      <c r="C106" s="43">
        <f t="shared" si="7"/>
        <v>98551.27073804251</v>
      </c>
      <c r="D106" s="48">
        <f t="shared" si="4"/>
        <v>256.82414108465457</v>
      </c>
      <c r="E106" s="45">
        <f t="shared" si="5"/>
        <v>256.9</v>
      </c>
      <c r="F106" s="47">
        <f t="shared" si="6"/>
        <v>513.7241410846545</v>
      </c>
    </row>
    <row r="107" spans="2:6" s="41" customFormat="1" ht="15">
      <c r="B107" s="42">
        <f>+IF(MAX(B$12:B106)=$F$7,"",B106+1)</f>
        <v>95</v>
      </c>
      <c r="C107" s="43">
        <f t="shared" si="7"/>
        <v>98293.77659695786</v>
      </c>
      <c r="D107" s="48">
        <f t="shared" si="4"/>
        <v>257.49414108465453</v>
      </c>
      <c r="E107" s="45">
        <f t="shared" si="5"/>
        <v>256.23</v>
      </c>
      <c r="F107" s="47">
        <f t="shared" si="6"/>
        <v>513.7241410846545</v>
      </c>
    </row>
    <row r="108" spans="2:6" s="41" customFormat="1" ht="15">
      <c r="B108" s="42">
        <f>+IF(MAX(B$12:B107)=$F$7,"",B107+1)</f>
        <v>96</v>
      </c>
      <c r="C108" s="43">
        <f t="shared" si="7"/>
        <v>98035.61245587321</v>
      </c>
      <c r="D108" s="48">
        <f t="shared" si="4"/>
        <v>258.16414108465455</v>
      </c>
      <c r="E108" s="45">
        <f t="shared" si="5"/>
        <v>255.56</v>
      </c>
      <c r="F108" s="47">
        <f t="shared" si="6"/>
        <v>513.7241410846545</v>
      </c>
    </row>
    <row r="109" spans="2:6" s="41" customFormat="1" ht="15">
      <c r="B109" s="42">
        <f>+IF(MAX(B$12:B108)=$F$7,"",B108+1)</f>
        <v>97</v>
      </c>
      <c r="C109" s="43">
        <f t="shared" si="7"/>
        <v>97776.77831478856</v>
      </c>
      <c r="D109" s="48">
        <f t="shared" si="4"/>
        <v>258.83414108465456</v>
      </c>
      <c r="E109" s="45">
        <f t="shared" si="5"/>
        <v>254.89</v>
      </c>
      <c r="F109" s="47">
        <f t="shared" si="6"/>
        <v>513.7241410846545</v>
      </c>
    </row>
    <row r="110" spans="2:6" s="41" customFormat="1" ht="15">
      <c r="B110" s="42">
        <f>+IF(MAX(B$12:B109)=$F$7,"",B109+1)</f>
        <v>98</v>
      </c>
      <c r="C110" s="43">
        <f t="shared" si="7"/>
        <v>97517.2741737039</v>
      </c>
      <c r="D110" s="48">
        <f t="shared" si="4"/>
        <v>259.5041410846545</v>
      </c>
      <c r="E110" s="45">
        <f t="shared" si="5"/>
        <v>254.22</v>
      </c>
      <c r="F110" s="47">
        <f t="shared" si="6"/>
        <v>513.7241410846545</v>
      </c>
    </row>
    <row r="111" spans="2:6" s="41" customFormat="1" ht="15">
      <c r="B111" s="42">
        <f>+IF(MAX(B$12:B110)=$F$7,"",B110+1)</f>
        <v>99</v>
      </c>
      <c r="C111" s="43">
        <f t="shared" si="7"/>
        <v>97257.09003261925</v>
      </c>
      <c r="D111" s="48">
        <f t="shared" si="4"/>
        <v>260.1841410846546</v>
      </c>
      <c r="E111" s="45">
        <f t="shared" si="5"/>
        <v>253.54</v>
      </c>
      <c r="F111" s="47">
        <f t="shared" si="6"/>
        <v>513.7241410846545</v>
      </c>
    </row>
    <row r="112" spans="2:6" s="41" customFormat="1" ht="15">
      <c r="B112" s="42">
        <f>+IF(MAX(B$12:B111)=$F$7,"",B111+1)</f>
        <v>100</v>
      </c>
      <c r="C112" s="43">
        <f t="shared" si="7"/>
        <v>96996.2358915346</v>
      </c>
      <c r="D112" s="48">
        <f t="shared" si="4"/>
        <v>260.85414108465454</v>
      </c>
      <c r="E112" s="45">
        <f t="shared" si="5"/>
        <v>252.87</v>
      </c>
      <c r="F112" s="47">
        <f t="shared" si="6"/>
        <v>513.7241410846545</v>
      </c>
    </row>
    <row r="113" spans="2:6" s="41" customFormat="1" ht="15">
      <c r="B113" s="42">
        <f>+IF(MAX(B$12:B112)=$F$7,"",B112+1)</f>
        <v>101</v>
      </c>
      <c r="C113" s="43">
        <f t="shared" si="7"/>
        <v>96734.70175044994</v>
      </c>
      <c r="D113" s="48">
        <f t="shared" si="4"/>
        <v>261.53414108465455</v>
      </c>
      <c r="E113" s="45">
        <f t="shared" si="5"/>
        <v>252.19</v>
      </c>
      <c r="F113" s="47">
        <f t="shared" si="6"/>
        <v>513.7241410846545</v>
      </c>
    </row>
    <row r="114" spans="2:6" s="41" customFormat="1" ht="15">
      <c r="B114" s="42">
        <f>+IF(MAX(B$12:B113)=$F$7,"",B113+1)</f>
        <v>102</v>
      </c>
      <c r="C114" s="43">
        <f t="shared" si="7"/>
        <v>96472.48760936529</v>
      </c>
      <c r="D114" s="48">
        <f t="shared" si="4"/>
        <v>262.21414108465456</v>
      </c>
      <c r="E114" s="45">
        <f t="shared" si="5"/>
        <v>251.51</v>
      </c>
      <c r="F114" s="47">
        <f t="shared" si="6"/>
        <v>513.7241410846545</v>
      </c>
    </row>
    <row r="115" spans="2:6" s="41" customFormat="1" ht="15">
      <c r="B115" s="42">
        <f>+IF(MAX(B$12:B114)=$F$7,"",B114+1)</f>
        <v>103</v>
      </c>
      <c r="C115" s="43">
        <f t="shared" si="7"/>
        <v>96209.59346828063</v>
      </c>
      <c r="D115" s="48">
        <f t="shared" si="4"/>
        <v>262.8941410846545</v>
      </c>
      <c r="E115" s="45">
        <f t="shared" si="5"/>
        <v>250.83</v>
      </c>
      <c r="F115" s="47">
        <f t="shared" si="6"/>
        <v>513.7241410846545</v>
      </c>
    </row>
    <row r="116" spans="2:6" s="41" customFormat="1" ht="15">
      <c r="B116" s="42">
        <f>+IF(MAX(B$12:B115)=$F$7,"",B115+1)</f>
        <v>104</v>
      </c>
      <c r="C116" s="43">
        <f t="shared" si="7"/>
        <v>95946.00932719598</v>
      </c>
      <c r="D116" s="48">
        <f t="shared" si="4"/>
        <v>263.58414108465456</v>
      </c>
      <c r="E116" s="45">
        <f t="shared" si="5"/>
        <v>250.14</v>
      </c>
      <c r="F116" s="47">
        <f t="shared" si="6"/>
        <v>513.7241410846545</v>
      </c>
    </row>
    <row r="117" spans="2:6" s="41" customFormat="1" ht="15">
      <c r="B117" s="42">
        <f>+IF(MAX(B$12:B116)=$F$7,"",B116+1)</f>
        <v>105</v>
      </c>
      <c r="C117" s="43">
        <f t="shared" si="7"/>
        <v>95681.74518611132</v>
      </c>
      <c r="D117" s="48">
        <f aca="true" t="shared" si="8" ref="D117:D180">+IF(B117="","",IF(B117&gt;$F$7,0,IF(B117=$F$7,C116,IF($E$614="francese",F117-E117,$C$12/$F$7))))</f>
        <v>264.2641410846545</v>
      </c>
      <c r="E117" s="45">
        <f aca="true" t="shared" si="9" ref="E117:E180">+IF(B117="","",ROUND(C116*$D$9/$D$8,2))</f>
        <v>249.46</v>
      </c>
      <c r="F117" s="47">
        <f aca="true" t="shared" si="10" ref="F117:F180">IF(B117="","",IF(B117&gt;$F$7,0,IF($E$614="francese",-PMT($D$9/$D$8,$F$7,$C$12,0,0),D117+E117)))</f>
        <v>513.7241410846545</v>
      </c>
    </row>
    <row r="118" spans="2:6" s="41" customFormat="1" ht="15">
      <c r="B118" s="42">
        <f>+IF(MAX(B$12:B117)=$F$7,"",B117+1)</f>
        <v>106</v>
      </c>
      <c r="C118" s="43">
        <f aca="true" t="shared" si="11" ref="C118:C181">+IF(B118="","",C117-D118)</f>
        <v>95416.79104502666</v>
      </c>
      <c r="D118" s="48">
        <f t="shared" si="8"/>
        <v>264.95414108465457</v>
      </c>
      <c r="E118" s="45">
        <f t="shared" si="9"/>
        <v>248.77</v>
      </c>
      <c r="F118" s="47">
        <f t="shared" si="10"/>
        <v>513.7241410846545</v>
      </c>
    </row>
    <row r="119" spans="2:6" s="41" customFormat="1" ht="15">
      <c r="B119" s="42">
        <f>+IF(MAX(B$12:B118)=$F$7,"",B118+1)</f>
        <v>107</v>
      </c>
      <c r="C119" s="43">
        <f t="shared" si="11"/>
        <v>95151.146903942</v>
      </c>
      <c r="D119" s="48">
        <f t="shared" si="8"/>
        <v>265.6441410846545</v>
      </c>
      <c r="E119" s="45">
        <f t="shared" si="9"/>
        <v>248.08</v>
      </c>
      <c r="F119" s="47">
        <f t="shared" si="10"/>
        <v>513.7241410846545</v>
      </c>
    </row>
    <row r="120" spans="2:6" s="41" customFormat="1" ht="15">
      <c r="B120" s="42">
        <f>+IF(MAX(B$12:B119)=$F$7,"",B119+1)</f>
        <v>108</v>
      </c>
      <c r="C120" s="43">
        <f t="shared" si="11"/>
        <v>94884.81276285736</v>
      </c>
      <c r="D120" s="48">
        <f t="shared" si="8"/>
        <v>266.33414108465456</v>
      </c>
      <c r="E120" s="45">
        <f t="shared" si="9"/>
        <v>247.39</v>
      </c>
      <c r="F120" s="47">
        <f t="shared" si="10"/>
        <v>513.7241410846545</v>
      </c>
    </row>
    <row r="121" spans="2:6" s="41" customFormat="1" ht="15">
      <c r="B121" s="42">
        <f>+IF(MAX(B$12:B120)=$F$7,"",B120+1)</f>
        <v>109</v>
      </c>
      <c r="C121" s="43">
        <f t="shared" si="11"/>
        <v>94617.7886217727</v>
      </c>
      <c r="D121" s="48">
        <f t="shared" si="8"/>
        <v>267.02414108465456</v>
      </c>
      <c r="E121" s="45">
        <f t="shared" si="9"/>
        <v>246.7</v>
      </c>
      <c r="F121" s="47">
        <f t="shared" si="10"/>
        <v>513.7241410846545</v>
      </c>
    </row>
    <row r="122" spans="2:6" s="41" customFormat="1" ht="15">
      <c r="B122" s="42">
        <f>+IF(MAX(B$12:B121)=$F$7,"",B121+1)</f>
        <v>110</v>
      </c>
      <c r="C122" s="43">
        <f t="shared" si="11"/>
        <v>94350.07448068805</v>
      </c>
      <c r="D122" s="48">
        <f t="shared" si="8"/>
        <v>267.71414108465456</v>
      </c>
      <c r="E122" s="45">
        <f t="shared" si="9"/>
        <v>246.01</v>
      </c>
      <c r="F122" s="47">
        <f t="shared" si="10"/>
        <v>513.7241410846545</v>
      </c>
    </row>
    <row r="123" spans="2:6" s="41" customFormat="1" ht="15">
      <c r="B123" s="42">
        <f>+IF(MAX(B$12:B122)=$F$7,"",B122+1)</f>
        <v>111</v>
      </c>
      <c r="C123" s="43">
        <f t="shared" si="11"/>
        <v>94081.6603396034</v>
      </c>
      <c r="D123" s="48">
        <f t="shared" si="8"/>
        <v>268.41414108465455</v>
      </c>
      <c r="E123" s="45">
        <f t="shared" si="9"/>
        <v>245.31</v>
      </c>
      <c r="F123" s="47">
        <f t="shared" si="10"/>
        <v>513.7241410846545</v>
      </c>
    </row>
    <row r="124" spans="2:6" s="41" customFormat="1" ht="15">
      <c r="B124" s="42">
        <f>+IF(MAX(B$12:B123)=$F$7,"",B123+1)</f>
        <v>112</v>
      </c>
      <c r="C124" s="43">
        <f t="shared" si="11"/>
        <v>93812.54619851874</v>
      </c>
      <c r="D124" s="48">
        <f t="shared" si="8"/>
        <v>269.11414108465453</v>
      </c>
      <c r="E124" s="45">
        <f t="shared" si="9"/>
        <v>244.61</v>
      </c>
      <c r="F124" s="47">
        <f t="shared" si="10"/>
        <v>513.7241410846545</v>
      </c>
    </row>
    <row r="125" spans="2:6" s="41" customFormat="1" ht="15">
      <c r="B125" s="42">
        <f>+IF(MAX(B$12:B124)=$F$7,"",B124+1)</f>
        <v>113</v>
      </c>
      <c r="C125" s="43">
        <f t="shared" si="11"/>
        <v>93542.73205743408</v>
      </c>
      <c r="D125" s="48">
        <f t="shared" si="8"/>
        <v>269.8141410846546</v>
      </c>
      <c r="E125" s="45">
        <f t="shared" si="9"/>
        <v>243.91</v>
      </c>
      <c r="F125" s="47">
        <f t="shared" si="10"/>
        <v>513.7241410846545</v>
      </c>
    </row>
    <row r="126" spans="2:6" s="41" customFormat="1" ht="15">
      <c r="B126" s="42">
        <f>+IF(MAX(B$12:B125)=$F$7,"",B125+1)</f>
        <v>114</v>
      </c>
      <c r="C126" s="43">
        <f t="shared" si="11"/>
        <v>93272.21791634943</v>
      </c>
      <c r="D126" s="48">
        <f t="shared" si="8"/>
        <v>270.5141410846545</v>
      </c>
      <c r="E126" s="45">
        <f t="shared" si="9"/>
        <v>243.21</v>
      </c>
      <c r="F126" s="47">
        <f t="shared" si="10"/>
        <v>513.7241410846545</v>
      </c>
    </row>
    <row r="127" spans="2:6" s="41" customFormat="1" ht="15">
      <c r="B127" s="42">
        <f>+IF(MAX(B$12:B126)=$F$7,"",B126+1)</f>
        <v>115</v>
      </c>
      <c r="C127" s="43">
        <f t="shared" si="11"/>
        <v>93001.00377526478</v>
      </c>
      <c r="D127" s="48">
        <f t="shared" si="8"/>
        <v>271.21414108465456</v>
      </c>
      <c r="E127" s="45">
        <f t="shared" si="9"/>
        <v>242.51</v>
      </c>
      <c r="F127" s="47">
        <f t="shared" si="10"/>
        <v>513.7241410846545</v>
      </c>
    </row>
    <row r="128" spans="2:6" s="41" customFormat="1" ht="15">
      <c r="B128" s="42">
        <f>+IF(MAX(B$12:B127)=$F$7,"",B127+1)</f>
        <v>116</v>
      </c>
      <c r="C128" s="43">
        <f t="shared" si="11"/>
        <v>92729.07963418012</v>
      </c>
      <c r="D128" s="48">
        <f t="shared" si="8"/>
        <v>271.92414108465454</v>
      </c>
      <c r="E128" s="45">
        <f t="shared" si="9"/>
        <v>241.8</v>
      </c>
      <c r="F128" s="47">
        <f t="shared" si="10"/>
        <v>513.7241410846545</v>
      </c>
    </row>
    <row r="129" spans="2:6" s="41" customFormat="1" ht="15">
      <c r="B129" s="42">
        <f>+IF(MAX(B$12:B128)=$F$7,"",B128+1)</f>
        <v>117</v>
      </c>
      <c r="C129" s="43">
        <f t="shared" si="11"/>
        <v>92456.45549309546</v>
      </c>
      <c r="D129" s="48">
        <f t="shared" si="8"/>
        <v>272.6241410846545</v>
      </c>
      <c r="E129" s="45">
        <f t="shared" si="9"/>
        <v>241.1</v>
      </c>
      <c r="F129" s="47">
        <f t="shared" si="10"/>
        <v>513.7241410846545</v>
      </c>
    </row>
    <row r="130" spans="2:6" s="41" customFormat="1" ht="15">
      <c r="B130" s="42">
        <f>+IF(MAX(B$12:B129)=$F$7,"",B129+1)</f>
        <v>118</v>
      </c>
      <c r="C130" s="43">
        <f t="shared" si="11"/>
        <v>92183.12135201081</v>
      </c>
      <c r="D130" s="48">
        <f t="shared" si="8"/>
        <v>273.33414108465456</v>
      </c>
      <c r="E130" s="45">
        <f t="shared" si="9"/>
        <v>240.39</v>
      </c>
      <c r="F130" s="47">
        <f t="shared" si="10"/>
        <v>513.7241410846545</v>
      </c>
    </row>
    <row r="131" spans="2:6" s="41" customFormat="1" ht="15">
      <c r="B131" s="42">
        <f>+IF(MAX(B$12:B130)=$F$7,"",B130+1)</f>
        <v>119</v>
      </c>
      <c r="C131" s="43">
        <f t="shared" si="11"/>
        <v>91909.07721092616</v>
      </c>
      <c r="D131" s="48">
        <f t="shared" si="8"/>
        <v>274.04414108465454</v>
      </c>
      <c r="E131" s="45">
        <f t="shared" si="9"/>
        <v>239.68</v>
      </c>
      <c r="F131" s="47">
        <f t="shared" si="10"/>
        <v>513.7241410846545</v>
      </c>
    </row>
    <row r="132" spans="2:6" s="41" customFormat="1" ht="15">
      <c r="B132" s="42">
        <f>+IF(MAX(B$12:B131)=$F$7,"",B131+1)</f>
        <v>120</v>
      </c>
      <c r="C132" s="43">
        <f t="shared" si="11"/>
        <v>91634.3130698415</v>
      </c>
      <c r="D132" s="48">
        <f t="shared" si="8"/>
        <v>274.7641410846545</v>
      </c>
      <c r="E132" s="45">
        <f t="shared" si="9"/>
        <v>238.96</v>
      </c>
      <c r="F132" s="47">
        <f t="shared" si="10"/>
        <v>513.7241410846545</v>
      </c>
    </row>
    <row r="133" spans="2:6" s="41" customFormat="1" ht="15">
      <c r="B133" s="42">
        <f>+IF(MAX(B$12:B132)=$F$7,"",B132+1)</f>
        <v>121</v>
      </c>
      <c r="C133" s="43">
        <f t="shared" si="11"/>
        <v>91358.83892875686</v>
      </c>
      <c r="D133" s="48">
        <f t="shared" si="8"/>
        <v>275.47414108465455</v>
      </c>
      <c r="E133" s="45">
        <f t="shared" si="9"/>
        <v>238.25</v>
      </c>
      <c r="F133" s="47">
        <f t="shared" si="10"/>
        <v>513.7241410846545</v>
      </c>
    </row>
    <row r="134" spans="2:6" s="41" customFormat="1" ht="15">
      <c r="B134" s="42">
        <f>+IF(MAX(B$12:B133)=$F$7,"",B133+1)</f>
        <v>122</v>
      </c>
      <c r="C134" s="43">
        <f t="shared" si="11"/>
        <v>91082.64478767221</v>
      </c>
      <c r="D134" s="48">
        <f t="shared" si="8"/>
        <v>276.1941410846546</v>
      </c>
      <c r="E134" s="45">
        <f t="shared" si="9"/>
        <v>237.53</v>
      </c>
      <c r="F134" s="47">
        <f t="shared" si="10"/>
        <v>513.7241410846545</v>
      </c>
    </row>
    <row r="135" spans="2:6" s="41" customFormat="1" ht="15">
      <c r="B135" s="42">
        <f>+IF(MAX(B$12:B134)=$F$7,"",B134+1)</f>
        <v>123</v>
      </c>
      <c r="C135" s="43">
        <f t="shared" si="11"/>
        <v>90805.73064658756</v>
      </c>
      <c r="D135" s="48">
        <f t="shared" si="8"/>
        <v>276.91414108465455</v>
      </c>
      <c r="E135" s="45">
        <f t="shared" si="9"/>
        <v>236.81</v>
      </c>
      <c r="F135" s="47">
        <f t="shared" si="10"/>
        <v>513.7241410846545</v>
      </c>
    </row>
    <row r="136" spans="2:6" s="41" customFormat="1" ht="15">
      <c r="B136" s="42">
        <f>+IF(MAX(B$12:B135)=$F$7,"",B135+1)</f>
        <v>124</v>
      </c>
      <c r="C136" s="43">
        <f t="shared" si="11"/>
        <v>90528.09650550291</v>
      </c>
      <c r="D136" s="48">
        <f t="shared" si="8"/>
        <v>277.6341410846545</v>
      </c>
      <c r="E136" s="45">
        <f t="shared" si="9"/>
        <v>236.09</v>
      </c>
      <c r="F136" s="47">
        <f t="shared" si="10"/>
        <v>513.7241410846545</v>
      </c>
    </row>
    <row r="137" spans="2:6" s="41" customFormat="1" ht="15">
      <c r="B137" s="42">
        <f>+IF(MAX(B$12:B136)=$F$7,"",B136+1)</f>
        <v>125</v>
      </c>
      <c r="C137" s="43">
        <f t="shared" si="11"/>
        <v>90249.74236441826</v>
      </c>
      <c r="D137" s="48">
        <f t="shared" si="8"/>
        <v>278.35414108465454</v>
      </c>
      <c r="E137" s="45">
        <f t="shared" si="9"/>
        <v>235.37</v>
      </c>
      <c r="F137" s="47">
        <f t="shared" si="10"/>
        <v>513.7241410846545</v>
      </c>
    </row>
    <row r="138" spans="2:6" s="41" customFormat="1" ht="15">
      <c r="B138" s="42">
        <f>+IF(MAX(B$12:B137)=$F$7,"",B137+1)</f>
        <v>126</v>
      </c>
      <c r="C138" s="43">
        <f t="shared" si="11"/>
        <v>89970.6682233336</v>
      </c>
      <c r="D138" s="48">
        <f t="shared" si="8"/>
        <v>279.07414108465457</v>
      </c>
      <c r="E138" s="45">
        <f t="shared" si="9"/>
        <v>234.65</v>
      </c>
      <c r="F138" s="47">
        <f t="shared" si="10"/>
        <v>513.7241410846545</v>
      </c>
    </row>
    <row r="139" spans="2:6" s="41" customFormat="1" ht="15">
      <c r="B139" s="42">
        <f>+IF(MAX(B$12:B138)=$F$7,"",B138+1)</f>
        <v>127</v>
      </c>
      <c r="C139" s="43">
        <f t="shared" si="11"/>
        <v>89690.86408224895</v>
      </c>
      <c r="D139" s="48">
        <f t="shared" si="8"/>
        <v>279.8041410846546</v>
      </c>
      <c r="E139" s="45">
        <f t="shared" si="9"/>
        <v>233.92</v>
      </c>
      <c r="F139" s="47">
        <f t="shared" si="10"/>
        <v>513.7241410846545</v>
      </c>
    </row>
    <row r="140" spans="2:6" s="41" customFormat="1" ht="15">
      <c r="B140" s="42">
        <f>+IF(MAX(B$12:B139)=$F$7,"",B139+1)</f>
        <v>128</v>
      </c>
      <c r="C140" s="43">
        <f t="shared" si="11"/>
        <v>89410.3399411643</v>
      </c>
      <c r="D140" s="48">
        <f t="shared" si="8"/>
        <v>280.52414108465456</v>
      </c>
      <c r="E140" s="45">
        <f t="shared" si="9"/>
        <v>233.2</v>
      </c>
      <c r="F140" s="47">
        <f t="shared" si="10"/>
        <v>513.7241410846545</v>
      </c>
    </row>
    <row r="141" spans="2:6" s="41" customFormat="1" ht="15">
      <c r="B141" s="42">
        <f>+IF(MAX(B$12:B140)=$F$7,"",B140+1)</f>
        <v>129</v>
      </c>
      <c r="C141" s="43">
        <f t="shared" si="11"/>
        <v>89129.08580007964</v>
      </c>
      <c r="D141" s="48">
        <f t="shared" si="8"/>
        <v>281.2541410846545</v>
      </c>
      <c r="E141" s="45">
        <f t="shared" si="9"/>
        <v>232.47</v>
      </c>
      <c r="F141" s="47">
        <f t="shared" si="10"/>
        <v>513.7241410846545</v>
      </c>
    </row>
    <row r="142" spans="2:6" s="41" customFormat="1" ht="15">
      <c r="B142" s="42">
        <f>+IF(MAX(B$12:B141)=$F$7,"",B141+1)</f>
        <v>130</v>
      </c>
      <c r="C142" s="43">
        <f t="shared" si="11"/>
        <v>88847.10165899499</v>
      </c>
      <c r="D142" s="48">
        <f t="shared" si="8"/>
        <v>281.98414108465454</v>
      </c>
      <c r="E142" s="45">
        <f t="shared" si="9"/>
        <v>231.74</v>
      </c>
      <c r="F142" s="47">
        <f t="shared" si="10"/>
        <v>513.7241410846545</v>
      </c>
    </row>
    <row r="143" spans="2:6" s="41" customFormat="1" ht="15">
      <c r="B143" s="42">
        <f>+IF(MAX(B$12:B142)=$F$7,"",B142+1)</f>
        <v>131</v>
      </c>
      <c r="C143" s="43">
        <f t="shared" si="11"/>
        <v>88564.37751791032</v>
      </c>
      <c r="D143" s="48">
        <f t="shared" si="8"/>
        <v>282.72414108465455</v>
      </c>
      <c r="E143" s="45">
        <f t="shared" si="9"/>
        <v>231</v>
      </c>
      <c r="F143" s="47">
        <f t="shared" si="10"/>
        <v>513.7241410846545</v>
      </c>
    </row>
    <row r="144" spans="2:6" s="41" customFormat="1" ht="15">
      <c r="B144" s="42">
        <f>+IF(MAX(B$12:B143)=$F$7,"",B143+1)</f>
        <v>132</v>
      </c>
      <c r="C144" s="43">
        <f t="shared" si="11"/>
        <v>88280.92337682567</v>
      </c>
      <c r="D144" s="48">
        <f t="shared" si="8"/>
        <v>283.45414108465457</v>
      </c>
      <c r="E144" s="45">
        <f t="shared" si="9"/>
        <v>230.27</v>
      </c>
      <c r="F144" s="47">
        <f t="shared" si="10"/>
        <v>513.7241410846545</v>
      </c>
    </row>
    <row r="145" spans="2:6" s="41" customFormat="1" ht="15">
      <c r="B145" s="42">
        <f>+IF(MAX(B$12:B144)=$F$7,"",B144+1)</f>
        <v>133</v>
      </c>
      <c r="C145" s="43">
        <f t="shared" si="11"/>
        <v>87996.72923574102</v>
      </c>
      <c r="D145" s="48">
        <f t="shared" si="8"/>
        <v>284.1941410846546</v>
      </c>
      <c r="E145" s="45">
        <f t="shared" si="9"/>
        <v>229.53</v>
      </c>
      <c r="F145" s="47">
        <f t="shared" si="10"/>
        <v>513.7241410846545</v>
      </c>
    </row>
    <row r="146" spans="2:6" s="41" customFormat="1" ht="15">
      <c r="B146" s="42">
        <f>+IF(MAX(B$12:B145)=$F$7,"",B145+1)</f>
        <v>134</v>
      </c>
      <c r="C146" s="43">
        <f t="shared" si="11"/>
        <v>87711.79509465637</v>
      </c>
      <c r="D146" s="48">
        <f t="shared" si="8"/>
        <v>284.9341410846546</v>
      </c>
      <c r="E146" s="45">
        <f t="shared" si="9"/>
        <v>228.79</v>
      </c>
      <c r="F146" s="47">
        <f t="shared" si="10"/>
        <v>513.7241410846545</v>
      </c>
    </row>
    <row r="147" spans="2:6" s="41" customFormat="1" ht="15">
      <c r="B147" s="42">
        <f>+IF(MAX(B$12:B146)=$F$7,"",B146+1)</f>
        <v>135</v>
      </c>
      <c r="C147" s="43">
        <f t="shared" si="11"/>
        <v>87426.1209535717</v>
      </c>
      <c r="D147" s="48">
        <f t="shared" si="8"/>
        <v>285.67414108465454</v>
      </c>
      <c r="E147" s="45">
        <f t="shared" si="9"/>
        <v>228.05</v>
      </c>
      <c r="F147" s="47">
        <f t="shared" si="10"/>
        <v>513.7241410846545</v>
      </c>
    </row>
    <row r="148" spans="2:6" s="41" customFormat="1" ht="15">
      <c r="B148" s="42">
        <f>+IF(MAX(B$12:B147)=$F$7,"",B147+1)</f>
        <v>136</v>
      </c>
      <c r="C148" s="43">
        <f t="shared" si="11"/>
        <v>87139.70681248706</v>
      </c>
      <c r="D148" s="48">
        <f t="shared" si="8"/>
        <v>286.41414108465455</v>
      </c>
      <c r="E148" s="45">
        <f t="shared" si="9"/>
        <v>227.31</v>
      </c>
      <c r="F148" s="47">
        <f t="shared" si="10"/>
        <v>513.7241410846545</v>
      </c>
    </row>
    <row r="149" spans="2:6" s="41" customFormat="1" ht="15">
      <c r="B149" s="42">
        <f>+IF(MAX(B$12:B148)=$F$7,"",B148+1)</f>
        <v>137</v>
      </c>
      <c r="C149" s="43">
        <f t="shared" si="11"/>
        <v>86852.5426714024</v>
      </c>
      <c r="D149" s="48">
        <f t="shared" si="8"/>
        <v>287.16414108465455</v>
      </c>
      <c r="E149" s="45">
        <f t="shared" si="9"/>
        <v>226.56</v>
      </c>
      <c r="F149" s="47">
        <f t="shared" si="10"/>
        <v>513.7241410846545</v>
      </c>
    </row>
    <row r="150" spans="2:6" s="41" customFormat="1" ht="15">
      <c r="B150" s="42">
        <f>+IF(MAX(B$12:B149)=$F$7,"",B149+1)</f>
        <v>138</v>
      </c>
      <c r="C150" s="43">
        <f t="shared" si="11"/>
        <v>86564.63853031775</v>
      </c>
      <c r="D150" s="48">
        <f t="shared" si="8"/>
        <v>287.90414108465455</v>
      </c>
      <c r="E150" s="45">
        <f t="shared" si="9"/>
        <v>225.82</v>
      </c>
      <c r="F150" s="47">
        <f t="shared" si="10"/>
        <v>513.7241410846545</v>
      </c>
    </row>
    <row r="151" spans="2:6" s="41" customFormat="1" ht="15">
      <c r="B151" s="42">
        <f>+IF(MAX(B$12:B150)=$F$7,"",B150+1)</f>
        <v>139</v>
      </c>
      <c r="C151" s="43">
        <f t="shared" si="11"/>
        <v>86275.9843892331</v>
      </c>
      <c r="D151" s="48">
        <f t="shared" si="8"/>
        <v>288.65414108465455</v>
      </c>
      <c r="E151" s="45">
        <f t="shared" si="9"/>
        <v>225.07</v>
      </c>
      <c r="F151" s="47">
        <f t="shared" si="10"/>
        <v>513.7241410846545</v>
      </c>
    </row>
    <row r="152" spans="2:6" s="41" customFormat="1" ht="15">
      <c r="B152" s="42">
        <f>+IF(MAX(B$12:B151)=$F$7,"",B151+1)</f>
        <v>140</v>
      </c>
      <c r="C152" s="43">
        <f t="shared" si="11"/>
        <v>85986.58024814844</v>
      </c>
      <c r="D152" s="48">
        <f t="shared" si="8"/>
        <v>289.40414108465455</v>
      </c>
      <c r="E152" s="45">
        <f t="shared" si="9"/>
        <v>224.32</v>
      </c>
      <c r="F152" s="47">
        <f t="shared" si="10"/>
        <v>513.7241410846545</v>
      </c>
    </row>
    <row r="153" spans="2:6" s="41" customFormat="1" ht="15">
      <c r="B153" s="42">
        <f>+IF(MAX(B$12:B152)=$F$7,"",B152+1)</f>
        <v>141</v>
      </c>
      <c r="C153" s="43">
        <f t="shared" si="11"/>
        <v>85696.42610706379</v>
      </c>
      <c r="D153" s="48">
        <f t="shared" si="8"/>
        <v>290.15414108465455</v>
      </c>
      <c r="E153" s="45">
        <f t="shared" si="9"/>
        <v>223.57</v>
      </c>
      <c r="F153" s="47">
        <f t="shared" si="10"/>
        <v>513.7241410846545</v>
      </c>
    </row>
    <row r="154" spans="2:6" s="41" customFormat="1" ht="15">
      <c r="B154" s="42">
        <f>+IF(MAX(B$12:B153)=$F$7,"",B153+1)</f>
        <v>142</v>
      </c>
      <c r="C154" s="43">
        <f t="shared" si="11"/>
        <v>85405.51196597914</v>
      </c>
      <c r="D154" s="48">
        <f t="shared" si="8"/>
        <v>290.91414108465455</v>
      </c>
      <c r="E154" s="45">
        <f t="shared" si="9"/>
        <v>222.81</v>
      </c>
      <c r="F154" s="47">
        <f t="shared" si="10"/>
        <v>513.7241410846545</v>
      </c>
    </row>
    <row r="155" spans="2:6" s="41" customFormat="1" ht="15">
      <c r="B155" s="42">
        <f>+IF(MAX(B$12:B154)=$F$7,"",B154+1)</f>
        <v>143</v>
      </c>
      <c r="C155" s="43">
        <f t="shared" si="11"/>
        <v>85113.83782489448</v>
      </c>
      <c r="D155" s="48">
        <f t="shared" si="8"/>
        <v>291.67414108465454</v>
      </c>
      <c r="E155" s="45">
        <f t="shared" si="9"/>
        <v>222.05</v>
      </c>
      <c r="F155" s="47">
        <f t="shared" si="10"/>
        <v>513.7241410846545</v>
      </c>
    </row>
    <row r="156" spans="2:6" s="41" customFormat="1" ht="15">
      <c r="B156" s="42">
        <f>+IF(MAX(B$12:B155)=$F$7,"",B155+1)</f>
        <v>144</v>
      </c>
      <c r="C156" s="43">
        <f t="shared" si="11"/>
        <v>84821.41368380982</v>
      </c>
      <c r="D156" s="48">
        <f t="shared" si="8"/>
        <v>292.42414108465454</v>
      </c>
      <c r="E156" s="45">
        <f t="shared" si="9"/>
        <v>221.3</v>
      </c>
      <c r="F156" s="47">
        <f t="shared" si="10"/>
        <v>513.7241410846545</v>
      </c>
    </row>
    <row r="157" spans="2:6" s="41" customFormat="1" ht="15">
      <c r="B157" s="42">
        <f>+IF(MAX(B$12:B156)=$F$7,"",B156+1)</f>
        <v>145</v>
      </c>
      <c r="C157" s="43">
        <f t="shared" si="11"/>
        <v>84528.22954272517</v>
      </c>
      <c r="D157" s="48">
        <f t="shared" si="8"/>
        <v>293.1841410846546</v>
      </c>
      <c r="E157" s="45">
        <f t="shared" si="9"/>
        <v>220.54</v>
      </c>
      <c r="F157" s="47">
        <f t="shared" si="10"/>
        <v>513.7241410846545</v>
      </c>
    </row>
    <row r="158" spans="2:6" s="41" customFormat="1" ht="15">
      <c r="B158" s="42">
        <f>+IF(MAX(B$12:B157)=$F$7,"",B157+1)</f>
        <v>146</v>
      </c>
      <c r="C158" s="43">
        <f t="shared" si="11"/>
        <v>84234.27540164051</v>
      </c>
      <c r="D158" s="48">
        <f t="shared" si="8"/>
        <v>293.95414108465457</v>
      </c>
      <c r="E158" s="45">
        <f t="shared" si="9"/>
        <v>219.77</v>
      </c>
      <c r="F158" s="47">
        <f t="shared" si="10"/>
        <v>513.7241410846545</v>
      </c>
    </row>
    <row r="159" spans="2:6" s="41" customFormat="1" ht="15">
      <c r="B159" s="42">
        <f>+IF(MAX(B$12:B158)=$F$7,"",B158+1)</f>
        <v>147</v>
      </c>
      <c r="C159" s="43">
        <f t="shared" si="11"/>
        <v>83939.56126055586</v>
      </c>
      <c r="D159" s="48">
        <f t="shared" si="8"/>
        <v>294.71414108465456</v>
      </c>
      <c r="E159" s="45">
        <f t="shared" si="9"/>
        <v>219.01</v>
      </c>
      <c r="F159" s="47">
        <f t="shared" si="10"/>
        <v>513.7241410846545</v>
      </c>
    </row>
    <row r="160" spans="2:6" s="41" customFormat="1" ht="15">
      <c r="B160" s="42">
        <f>+IF(MAX(B$12:B159)=$F$7,"",B159+1)</f>
        <v>148</v>
      </c>
      <c r="C160" s="43">
        <f t="shared" si="11"/>
        <v>83644.0771194712</v>
      </c>
      <c r="D160" s="48">
        <f t="shared" si="8"/>
        <v>295.48414108465454</v>
      </c>
      <c r="E160" s="45">
        <f t="shared" si="9"/>
        <v>218.24</v>
      </c>
      <c r="F160" s="47">
        <f t="shared" si="10"/>
        <v>513.7241410846545</v>
      </c>
    </row>
    <row r="161" spans="2:6" s="41" customFormat="1" ht="15">
      <c r="B161" s="42">
        <f>+IF(MAX(B$12:B160)=$F$7,"",B160+1)</f>
        <v>149</v>
      </c>
      <c r="C161" s="43">
        <f t="shared" si="11"/>
        <v>83347.82297838654</v>
      </c>
      <c r="D161" s="48">
        <f t="shared" si="8"/>
        <v>296.2541410846545</v>
      </c>
      <c r="E161" s="45">
        <f t="shared" si="9"/>
        <v>217.47</v>
      </c>
      <c r="F161" s="47">
        <f t="shared" si="10"/>
        <v>513.7241410846545</v>
      </c>
    </row>
    <row r="162" spans="2:6" s="41" customFormat="1" ht="15">
      <c r="B162" s="42">
        <f>+IF(MAX(B$12:B161)=$F$7,"",B161+1)</f>
        <v>150</v>
      </c>
      <c r="C162" s="43">
        <f t="shared" si="11"/>
        <v>83050.79883730189</v>
      </c>
      <c r="D162" s="48">
        <f t="shared" si="8"/>
        <v>297.02414108465456</v>
      </c>
      <c r="E162" s="45">
        <f t="shared" si="9"/>
        <v>216.7</v>
      </c>
      <c r="F162" s="47">
        <f t="shared" si="10"/>
        <v>513.7241410846545</v>
      </c>
    </row>
    <row r="163" spans="2:6" s="41" customFormat="1" ht="15">
      <c r="B163" s="42">
        <f>+IF(MAX(B$12:B162)=$F$7,"",B162+1)</f>
        <v>151</v>
      </c>
      <c r="C163" s="43">
        <f t="shared" si="11"/>
        <v>82753.00469621723</v>
      </c>
      <c r="D163" s="48">
        <f t="shared" si="8"/>
        <v>297.79414108465454</v>
      </c>
      <c r="E163" s="45">
        <f t="shared" si="9"/>
        <v>215.93</v>
      </c>
      <c r="F163" s="47">
        <f t="shared" si="10"/>
        <v>513.7241410846545</v>
      </c>
    </row>
    <row r="164" spans="2:6" s="41" customFormat="1" ht="15">
      <c r="B164" s="42">
        <f>+IF(MAX(B$12:B163)=$F$7,"",B163+1)</f>
        <v>152</v>
      </c>
      <c r="C164" s="43">
        <f t="shared" si="11"/>
        <v>82454.44055513258</v>
      </c>
      <c r="D164" s="48">
        <f t="shared" si="8"/>
        <v>298.5641410846546</v>
      </c>
      <c r="E164" s="45">
        <f t="shared" si="9"/>
        <v>215.16</v>
      </c>
      <c r="F164" s="47">
        <f t="shared" si="10"/>
        <v>513.7241410846545</v>
      </c>
    </row>
    <row r="165" spans="2:6" s="41" customFormat="1" ht="15">
      <c r="B165" s="42">
        <f>+IF(MAX(B$12:B164)=$F$7,"",B164+1)</f>
        <v>153</v>
      </c>
      <c r="C165" s="43">
        <f t="shared" si="11"/>
        <v>82155.09641404792</v>
      </c>
      <c r="D165" s="48">
        <f t="shared" si="8"/>
        <v>299.34414108465455</v>
      </c>
      <c r="E165" s="45">
        <f t="shared" si="9"/>
        <v>214.38</v>
      </c>
      <c r="F165" s="47">
        <f t="shared" si="10"/>
        <v>513.7241410846545</v>
      </c>
    </row>
    <row r="166" spans="2:6" s="41" customFormat="1" ht="15">
      <c r="B166" s="42">
        <f>+IF(MAX(B$12:B165)=$F$7,"",B165+1)</f>
        <v>154</v>
      </c>
      <c r="C166" s="43">
        <f t="shared" si="11"/>
        <v>81854.97227296326</v>
      </c>
      <c r="D166" s="48">
        <f t="shared" si="8"/>
        <v>300.1241410846545</v>
      </c>
      <c r="E166" s="45">
        <f t="shared" si="9"/>
        <v>213.6</v>
      </c>
      <c r="F166" s="47">
        <f t="shared" si="10"/>
        <v>513.7241410846545</v>
      </c>
    </row>
    <row r="167" spans="2:6" s="41" customFormat="1" ht="15">
      <c r="B167" s="42">
        <f>+IF(MAX(B$12:B166)=$F$7,"",B166+1)</f>
        <v>155</v>
      </c>
      <c r="C167" s="43">
        <f t="shared" si="11"/>
        <v>81554.06813187861</v>
      </c>
      <c r="D167" s="48">
        <f t="shared" si="8"/>
        <v>300.90414108465455</v>
      </c>
      <c r="E167" s="45">
        <f t="shared" si="9"/>
        <v>212.82</v>
      </c>
      <c r="F167" s="47">
        <f t="shared" si="10"/>
        <v>513.7241410846545</v>
      </c>
    </row>
    <row r="168" spans="2:6" s="41" customFormat="1" ht="15">
      <c r="B168" s="42">
        <f>+IF(MAX(B$12:B167)=$F$7,"",B167+1)</f>
        <v>156</v>
      </c>
      <c r="C168" s="43">
        <f t="shared" si="11"/>
        <v>81252.38399079395</v>
      </c>
      <c r="D168" s="48">
        <f t="shared" si="8"/>
        <v>301.6841410846546</v>
      </c>
      <c r="E168" s="45">
        <f t="shared" si="9"/>
        <v>212.04</v>
      </c>
      <c r="F168" s="47">
        <f t="shared" si="10"/>
        <v>513.7241410846545</v>
      </c>
    </row>
    <row r="169" spans="2:6" s="41" customFormat="1" ht="15">
      <c r="B169" s="42">
        <f>+IF(MAX(B$12:B168)=$F$7,"",B168+1)</f>
        <v>157</v>
      </c>
      <c r="C169" s="43">
        <f t="shared" si="11"/>
        <v>80949.9198497093</v>
      </c>
      <c r="D169" s="48">
        <f t="shared" si="8"/>
        <v>302.46414108465456</v>
      </c>
      <c r="E169" s="45">
        <f t="shared" si="9"/>
        <v>211.26</v>
      </c>
      <c r="F169" s="47">
        <f t="shared" si="10"/>
        <v>513.7241410846545</v>
      </c>
    </row>
    <row r="170" spans="2:6" s="41" customFormat="1" ht="15">
      <c r="B170" s="42">
        <f>+IF(MAX(B$12:B169)=$F$7,"",B169+1)</f>
        <v>158</v>
      </c>
      <c r="C170" s="43">
        <f t="shared" si="11"/>
        <v>80646.66570862464</v>
      </c>
      <c r="D170" s="48">
        <f t="shared" si="8"/>
        <v>303.2541410846545</v>
      </c>
      <c r="E170" s="45">
        <f t="shared" si="9"/>
        <v>210.47</v>
      </c>
      <c r="F170" s="47">
        <f t="shared" si="10"/>
        <v>513.7241410846545</v>
      </c>
    </row>
    <row r="171" spans="2:6" s="41" customFormat="1" ht="15">
      <c r="B171" s="42">
        <f>+IF(MAX(B$12:B170)=$F$7,"",B170+1)</f>
        <v>159</v>
      </c>
      <c r="C171" s="43">
        <f t="shared" si="11"/>
        <v>80342.62156753999</v>
      </c>
      <c r="D171" s="48">
        <f t="shared" si="8"/>
        <v>304.04414108465454</v>
      </c>
      <c r="E171" s="45">
        <f t="shared" si="9"/>
        <v>209.68</v>
      </c>
      <c r="F171" s="47">
        <f t="shared" si="10"/>
        <v>513.7241410846545</v>
      </c>
    </row>
    <row r="172" spans="2:6" s="41" customFormat="1" ht="15">
      <c r="B172" s="42">
        <f>+IF(MAX(B$12:B171)=$F$7,"",B171+1)</f>
        <v>160</v>
      </c>
      <c r="C172" s="43">
        <f t="shared" si="11"/>
        <v>80037.78742645534</v>
      </c>
      <c r="D172" s="48">
        <f t="shared" si="8"/>
        <v>304.83414108465456</v>
      </c>
      <c r="E172" s="45">
        <f t="shared" si="9"/>
        <v>208.89</v>
      </c>
      <c r="F172" s="47">
        <f t="shared" si="10"/>
        <v>513.7241410846545</v>
      </c>
    </row>
    <row r="173" spans="2:6" s="41" customFormat="1" ht="15">
      <c r="B173" s="42">
        <f>+IF(MAX(B$12:B172)=$F$7,"",B172+1)</f>
        <v>161</v>
      </c>
      <c r="C173" s="43">
        <f t="shared" si="11"/>
        <v>79732.16328537068</v>
      </c>
      <c r="D173" s="48">
        <f t="shared" si="8"/>
        <v>305.6241410846545</v>
      </c>
      <c r="E173" s="45">
        <f t="shared" si="9"/>
        <v>208.1</v>
      </c>
      <c r="F173" s="47">
        <f t="shared" si="10"/>
        <v>513.7241410846545</v>
      </c>
    </row>
    <row r="174" spans="2:6" s="41" customFormat="1" ht="15">
      <c r="B174" s="42">
        <f>+IF(MAX(B$12:B173)=$F$7,"",B173+1)</f>
        <v>162</v>
      </c>
      <c r="C174" s="43">
        <f t="shared" si="11"/>
        <v>79425.73914428602</v>
      </c>
      <c r="D174" s="48">
        <f t="shared" si="8"/>
        <v>306.42414108465454</v>
      </c>
      <c r="E174" s="45">
        <f t="shared" si="9"/>
        <v>207.3</v>
      </c>
      <c r="F174" s="47">
        <f t="shared" si="10"/>
        <v>513.7241410846545</v>
      </c>
    </row>
    <row r="175" spans="2:6" s="41" customFormat="1" ht="15">
      <c r="B175" s="42">
        <f>+IF(MAX(B$12:B174)=$F$7,"",B174+1)</f>
        <v>163</v>
      </c>
      <c r="C175" s="43">
        <f t="shared" si="11"/>
        <v>79118.52500320137</v>
      </c>
      <c r="D175" s="48">
        <f t="shared" si="8"/>
        <v>307.21414108465456</v>
      </c>
      <c r="E175" s="45">
        <f t="shared" si="9"/>
        <v>206.51</v>
      </c>
      <c r="F175" s="47">
        <f t="shared" si="10"/>
        <v>513.7241410846545</v>
      </c>
    </row>
    <row r="176" spans="2:6" s="41" customFormat="1" ht="15">
      <c r="B176" s="42">
        <f>+IF(MAX(B$12:B175)=$F$7,"",B175+1)</f>
        <v>164</v>
      </c>
      <c r="C176" s="43">
        <f t="shared" si="11"/>
        <v>78810.51086211672</v>
      </c>
      <c r="D176" s="48">
        <f t="shared" si="8"/>
        <v>308.0141410846545</v>
      </c>
      <c r="E176" s="45">
        <f t="shared" si="9"/>
        <v>205.71</v>
      </c>
      <c r="F176" s="47">
        <f t="shared" si="10"/>
        <v>513.7241410846545</v>
      </c>
    </row>
    <row r="177" spans="2:6" s="41" customFormat="1" ht="15">
      <c r="B177" s="42">
        <f>+IF(MAX(B$12:B176)=$F$7,"",B176+1)</f>
        <v>165</v>
      </c>
      <c r="C177" s="43">
        <f t="shared" si="11"/>
        <v>78501.69672103206</v>
      </c>
      <c r="D177" s="48">
        <f t="shared" si="8"/>
        <v>308.8141410846546</v>
      </c>
      <c r="E177" s="45">
        <f t="shared" si="9"/>
        <v>204.91</v>
      </c>
      <c r="F177" s="47">
        <f t="shared" si="10"/>
        <v>513.7241410846545</v>
      </c>
    </row>
    <row r="178" spans="2:6" s="41" customFormat="1" ht="15">
      <c r="B178" s="42">
        <f>+IF(MAX(B$12:B177)=$F$7,"",B177+1)</f>
        <v>166</v>
      </c>
      <c r="C178" s="43">
        <f t="shared" si="11"/>
        <v>78192.0725799474</v>
      </c>
      <c r="D178" s="48">
        <f t="shared" si="8"/>
        <v>309.6241410846545</v>
      </c>
      <c r="E178" s="45">
        <f t="shared" si="9"/>
        <v>204.1</v>
      </c>
      <c r="F178" s="47">
        <f t="shared" si="10"/>
        <v>513.7241410846545</v>
      </c>
    </row>
    <row r="179" spans="2:6" s="41" customFormat="1" ht="15">
      <c r="B179" s="42">
        <f>+IF(MAX(B$12:B178)=$F$7,"",B178+1)</f>
        <v>167</v>
      </c>
      <c r="C179" s="43">
        <f t="shared" si="11"/>
        <v>77881.64843886274</v>
      </c>
      <c r="D179" s="48">
        <f t="shared" si="8"/>
        <v>310.42414108465454</v>
      </c>
      <c r="E179" s="45">
        <f t="shared" si="9"/>
        <v>203.3</v>
      </c>
      <c r="F179" s="47">
        <f t="shared" si="10"/>
        <v>513.7241410846545</v>
      </c>
    </row>
    <row r="180" spans="2:6" s="41" customFormat="1" ht="15">
      <c r="B180" s="42">
        <f>+IF(MAX(B$12:B179)=$F$7,"",B179+1)</f>
        <v>168</v>
      </c>
      <c r="C180" s="43">
        <f t="shared" si="11"/>
        <v>77570.41429777809</v>
      </c>
      <c r="D180" s="48">
        <f t="shared" si="8"/>
        <v>311.23414108465454</v>
      </c>
      <c r="E180" s="45">
        <f t="shared" si="9"/>
        <v>202.49</v>
      </c>
      <c r="F180" s="47">
        <f t="shared" si="10"/>
        <v>513.7241410846545</v>
      </c>
    </row>
    <row r="181" spans="2:6" s="41" customFormat="1" ht="15">
      <c r="B181" s="42">
        <f>+IF(MAX(B$12:B180)=$F$7,"",B180+1)</f>
        <v>169</v>
      </c>
      <c r="C181" s="43">
        <f t="shared" si="11"/>
        <v>77258.37015669343</v>
      </c>
      <c r="D181" s="48">
        <f aca="true" t="shared" si="12" ref="D181:D244">+IF(B181="","",IF(B181&gt;$F$7,0,IF(B181=$F$7,C180,IF($E$614="francese",F181-E181,$C$12/$F$7))))</f>
        <v>312.04414108465454</v>
      </c>
      <c r="E181" s="45">
        <f aca="true" t="shared" si="13" ref="E181:E244">+IF(B181="","",ROUND(C180*$D$9/$D$8,2))</f>
        <v>201.68</v>
      </c>
      <c r="F181" s="47">
        <f aca="true" t="shared" si="14" ref="F181:F244">IF(B181="","",IF(B181&gt;$F$7,0,IF($E$614="francese",-PMT($D$9/$D$8,$F$7,$C$12,0,0),D181+E181)))</f>
        <v>513.7241410846545</v>
      </c>
    </row>
    <row r="182" spans="2:6" s="41" customFormat="1" ht="15">
      <c r="B182" s="42">
        <f>+IF(MAX(B$12:B181)=$F$7,"",B181+1)</f>
        <v>170</v>
      </c>
      <c r="C182" s="43">
        <f aca="true" t="shared" si="15" ref="C182:C245">+IF(B182="","",C181-D182)</f>
        <v>76945.51601560878</v>
      </c>
      <c r="D182" s="48">
        <f t="shared" si="12"/>
        <v>312.85414108465454</v>
      </c>
      <c r="E182" s="45">
        <f t="shared" si="13"/>
        <v>200.87</v>
      </c>
      <c r="F182" s="47">
        <f t="shared" si="14"/>
        <v>513.7241410846545</v>
      </c>
    </row>
    <row r="183" spans="2:6" s="41" customFormat="1" ht="15">
      <c r="B183" s="42">
        <f>+IF(MAX(B$12:B182)=$F$7,"",B182+1)</f>
        <v>171</v>
      </c>
      <c r="C183" s="43">
        <f t="shared" si="15"/>
        <v>76631.85187452413</v>
      </c>
      <c r="D183" s="48">
        <f t="shared" si="12"/>
        <v>313.66414108465455</v>
      </c>
      <c r="E183" s="45">
        <f t="shared" si="13"/>
        <v>200.06</v>
      </c>
      <c r="F183" s="47">
        <f t="shared" si="14"/>
        <v>513.7241410846545</v>
      </c>
    </row>
    <row r="184" spans="2:6" s="41" customFormat="1" ht="15">
      <c r="B184" s="42">
        <f>+IF(MAX(B$12:B183)=$F$7,"",B183+1)</f>
        <v>172</v>
      </c>
      <c r="C184" s="43">
        <f t="shared" si="15"/>
        <v>76317.36773343947</v>
      </c>
      <c r="D184" s="48">
        <f t="shared" si="12"/>
        <v>314.48414108465454</v>
      </c>
      <c r="E184" s="45">
        <f t="shared" si="13"/>
        <v>199.24</v>
      </c>
      <c r="F184" s="47">
        <f t="shared" si="14"/>
        <v>513.7241410846545</v>
      </c>
    </row>
    <row r="185" spans="2:6" s="41" customFormat="1" ht="15">
      <c r="B185" s="42">
        <f>+IF(MAX(B$12:B184)=$F$7,"",B184+1)</f>
        <v>173</v>
      </c>
      <c r="C185" s="43">
        <f t="shared" si="15"/>
        <v>76002.07359235482</v>
      </c>
      <c r="D185" s="48">
        <f t="shared" si="12"/>
        <v>315.29414108465454</v>
      </c>
      <c r="E185" s="45">
        <f t="shared" si="13"/>
        <v>198.43</v>
      </c>
      <c r="F185" s="47">
        <f t="shared" si="14"/>
        <v>513.7241410846545</v>
      </c>
    </row>
    <row r="186" spans="2:6" s="41" customFormat="1" ht="15">
      <c r="B186" s="42">
        <f>+IF(MAX(B$12:B185)=$F$7,"",B185+1)</f>
        <v>174</v>
      </c>
      <c r="C186" s="43">
        <f t="shared" si="15"/>
        <v>75685.95945127016</v>
      </c>
      <c r="D186" s="48">
        <f t="shared" si="12"/>
        <v>316.11414108465453</v>
      </c>
      <c r="E186" s="45">
        <f t="shared" si="13"/>
        <v>197.61</v>
      </c>
      <c r="F186" s="47">
        <f t="shared" si="14"/>
        <v>513.7241410846545</v>
      </c>
    </row>
    <row r="187" spans="2:6" s="41" customFormat="1" ht="15">
      <c r="B187" s="42">
        <f>+IF(MAX(B$12:B186)=$F$7,"",B186+1)</f>
        <v>175</v>
      </c>
      <c r="C187" s="43">
        <f t="shared" si="15"/>
        <v>75369.01531018551</v>
      </c>
      <c r="D187" s="48">
        <f t="shared" si="12"/>
        <v>316.9441410846546</v>
      </c>
      <c r="E187" s="45">
        <f t="shared" si="13"/>
        <v>196.78</v>
      </c>
      <c r="F187" s="47">
        <f t="shared" si="14"/>
        <v>513.7241410846545</v>
      </c>
    </row>
    <row r="188" spans="2:6" s="41" customFormat="1" ht="15">
      <c r="B188" s="42">
        <f>+IF(MAX(B$12:B187)=$F$7,"",B187+1)</f>
        <v>176</v>
      </c>
      <c r="C188" s="43">
        <f t="shared" si="15"/>
        <v>75051.25116910085</v>
      </c>
      <c r="D188" s="48">
        <f t="shared" si="12"/>
        <v>317.7641410846545</v>
      </c>
      <c r="E188" s="45">
        <f t="shared" si="13"/>
        <v>195.96</v>
      </c>
      <c r="F188" s="47">
        <f t="shared" si="14"/>
        <v>513.7241410846545</v>
      </c>
    </row>
    <row r="189" spans="2:6" s="41" customFormat="1" ht="15">
      <c r="B189" s="42">
        <f>+IF(MAX(B$12:B188)=$F$7,"",B188+1)</f>
        <v>177</v>
      </c>
      <c r="C189" s="43">
        <f t="shared" si="15"/>
        <v>74732.6570280162</v>
      </c>
      <c r="D189" s="48">
        <f t="shared" si="12"/>
        <v>318.59414108465455</v>
      </c>
      <c r="E189" s="45">
        <f t="shared" si="13"/>
        <v>195.13</v>
      </c>
      <c r="F189" s="47">
        <f t="shared" si="14"/>
        <v>513.7241410846545</v>
      </c>
    </row>
    <row r="190" spans="2:6" s="41" customFormat="1" ht="15">
      <c r="B190" s="42">
        <f>+IF(MAX(B$12:B189)=$F$7,"",B189+1)</f>
        <v>178</v>
      </c>
      <c r="C190" s="43">
        <f t="shared" si="15"/>
        <v>74413.23288693154</v>
      </c>
      <c r="D190" s="48">
        <f t="shared" si="12"/>
        <v>319.42414108465454</v>
      </c>
      <c r="E190" s="45">
        <f t="shared" si="13"/>
        <v>194.3</v>
      </c>
      <c r="F190" s="47">
        <f t="shared" si="14"/>
        <v>513.7241410846545</v>
      </c>
    </row>
    <row r="191" spans="2:6" s="41" customFormat="1" ht="15">
      <c r="B191" s="42">
        <f>+IF(MAX(B$12:B190)=$F$7,"",B190+1)</f>
        <v>179</v>
      </c>
      <c r="C191" s="43">
        <f t="shared" si="15"/>
        <v>74092.97874584688</v>
      </c>
      <c r="D191" s="48">
        <f t="shared" si="12"/>
        <v>320.2541410846545</v>
      </c>
      <c r="E191" s="45">
        <f t="shared" si="13"/>
        <v>193.47</v>
      </c>
      <c r="F191" s="47">
        <f t="shared" si="14"/>
        <v>513.7241410846545</v>
      </c>
    </row>
    <row r="192" spans="2:6" s="41" customFormat="1" ht="15">
      <c r="B192" s="42">
        <f>+IF(MAX(B$12:B191)=$F$7,"",B191+1)</f>
        <v>180</v>
      </c>
      <c r="C192" s="43">
        <f t="shared" si="15"/>
        <v>73771.89460476223</v>
      </c>
      <c r="D192" s="48">
        <f t="shared" si="12"/>
        <v>321.08414108465456</v>
      </c>
      <c r="E192" s="45">
        <f t="shared" si="13"/>
        <v>192.64</v>
      </c>
      <c r="F192" s="47">
        <f t="shared" si="14"/>
        <v>513.7241410846545</v>
      </c>
    </row>
    <row r="193" spans="2:6" s="41" customFormat="1" ht="15">
      <c r="B193" s="42">
        <f>+IF(MAX(B$12:B192)=$F$7,"",B192+1)</f>
        <v>181</v>
      </c>
      <c r="C193" s="43">
        <f t="shared" si="15"/>
        <v>73449.98046367758</v>
      </c>
      <c r="D193" s="48">
        <f t="shared" si="12"/>
        <v>321.91414108465455</v>
      </c>
      <c r="E193" s="45">
        <f t="shared" si="13"/>
        <v>191.81</v>
      </c>
      <c r="F193" s="47">
        <f t="shared" si="14"/>
        <v>513.7241410846545</v>
      </c>
    </row>
    <row r="194" spans="2:6" s="41" customFormat="1" ht="15">
      <c r="B194" s="42">
        <f>+IF(MAX(B$12:B193)=$F$7,"",B193+1)</f>
        <v>182</v>
      </c>
      <c r="C194" s="43">
        <f t="shared" si="15"/>
        <v>73127.22632259292</v>
      </c>
      <c r="D194" s="48">
        <f t="shared" si="12"/>
        <v>322.7541410846545</v>
      </c>
      <c r="E194" s="45">
        <f t="shared" si="13"/>
        <v>190.97</v>
      </c>
      <c r="F194" s="47">
        <f t="shared" si="14"/>
        <v>513.7241410846545</v>
      </c>
    </row>
    <row r="195" spans="2:6" s="41" customFormat="1" ht="15">
      <c r="B195" s="42">
        <f>+IF(MAX(B$12:B194)=$F$7,"",B194+1)</f>
        <v>183</v>
      </c>
      <c r="C195" s="43">
        <f t="shared" si="15"/>
        <v>72803.63218150826</v>
      </c>
      <c r="D195" s="48">
        <f t="shared" si="12"/>
        <v>323.59414108465455</v>
      </c>
      <c r="E195" s="45">
        <f t="shared" si="13"/>
        <v>190.13</v>
      </c>
      <c r="F195" s="47">
        <f t="shared" si="14"/>
        <v>513.7241410846545</v>
      </c>
    </row>
    <row r="196" spans="2:6" s="41" customFormat="1" ht="15">
      <c r="B196" s="42">
        <f>+IF(MAX(B$12:B195)=$F$7,"",B195+1)</f>
        <v>184</v>
      </c>
      <c r="C196" s="43">
        <f t="shared" si="15"/>
        <v>72479.19804042361</v>
      </c>
      <c r="D196" s="48">
        <f t="shared" si="12"/>
        <v>324.4341410846546</v>
      </c>
      <c r="E196" s="45">
        <f t="shared" si="13"/>
        <v>189.29</v>
      </c>
      <c r="F196" s="47">
        <f t="shared" si="14"/>
        <v>513.7241410846545</v>
      </c>
    </row>
    <row r="197" spans="2:6" s="41" customFormat="1" ht="15">
      <c r="B197" s="42">
        <f>+IF(MAX(B$12:B196)=$F$7,"",B196+1)</f>
        <v>185</v>
      </c>
      <c r="C197" s="43">
        <f t="shared" si="15"/>
        <v>72153.92389933896</v>
      </c>
      <c r="D197" s="48">
        <f t="shared" si="12"/>
        <v>325.27414108465456</v>
      </c>
      <c r="E197" s="45">
        <f t="shared" si="13"/>
        <v>188.45</v>
      </c>
      <c r="F197" s="47">
        <f t="shared" si="14"/>
        <v>513.7241410846545</v>
      </c>
    </row>
    <row r="198" spans="2:6" s="41" customFormat="1" ht="15">
      <c r="B198" s="42">
        <f>+IF(MAX(B$12:B197)=$F$7,"",B197+1)</f>
        <v>186</v>
      </c>
      <c r="C198" s="43">
        <f t="shared" si="15"/>
        <v>71827.7997582543</v>
      </c>
      <c r="D198" s="48">
        <f t="shared" si="12"/>
        <v>326.1241410846545</v>
      </c>
      <c r="E198" s="45">
        <f t="shared" si="13"/>
        <v>187.6</v>
      </c>
      <c r="F198" s="47">
        <f t="shared" si="14"/>
        <v>513.7241410846545</v>
      </c>
    </row>
    <row r="199" spans="2:6" s="41" customFormat="1" ht="15">
      <c r="B199" s="42">
        <f>+IF(MAX(B$12:B198)=$F$7,"",B198+1)</f>
        <v>187</v>
      </c>
      <c r="C199" s="43">
        <f t="shared" si="15"/>
        <v>71500.82561716964</v>
      </c>
      <c r="D199" s="48">
        <f t="shared" si="12"/>
        <v>326.97414108465455</v>
      </c>
      <c r="E199" s="45">
        <f t="shared" si="13"/>
        <v>186.75</v>
      </c>
      <c r="F199" s="47">
        <f t="shared" si="14"/>
        <v>513.7241410846545</v>
      </c>
    </row>
    <row r="200" spans="2:6" s="41" customFormat="1" ht="15">
      <c r="B200" s="42">
        <f>+IF(MAX(B$12:B199)=$F$7,"",B199+1)</f>
        <v>188</v>
      </c>
      <c r="C200" s="43">
        <f t="shared" si="15"/>
        <v>71173.00147608499</v>
      </c>
      <c r="D200" s="48">
        <f t="shared" si="12"/>
        <v>327.82414108465457</v>
      </c>
      <c r="E200" s="45">
        <f t="shared" si="13"/>
        <v>185.9</v>
      </c>
      <c r="F200" s="47">
        <f t="shared" si="14"/>
        <v>513.7241410846545</v>
      </c>
    </row>
    <row r="201" spans="2:6" s="41" customFormat="1" ht="15">
      <c r="B201" s="42">
        <f>+IF(MAX(B$12:B200)=$F$7,"",B200+1)</f>
        <v>189</v>
      </c>
      <c r="C201" s="43">
        <f t="shared" si="15"/>
        <v>70844.32733500033</v>
      </c>
      <c r="D201" s="48">
        <f t="shared" si="12"/>
        <v>328.67414108465454</v>
      </c>
      <c r="E201" s="45">
        <f t="shared" si="13"/>
        <v>185.05</v>
      </c>
      <c r="F201" s="47">
        <f t="shared" si="14"/>
        <v>513.7241410846545</v>
      </c>
    </row>
    <row r="202" spans="2:6" s="41" customFormat="1" ht="15">
      <c r="B202" s="42">
        <f>+IF(MAX(B$12:B201)=$F$7,"",B201+1)</f>
        <v>190</v>
      </c>
      <c r="C202" s="43">
        <f t="shared" si="15"/>
        <v>70514.80319391568</v>
      </c>
      <c r="D202" s="48">
        <f t="shared" si="12"/>
        <v>329.52414108465456</v>
      </c>
      <c r="E202" s="45">
        <f t="shared" si="13"/>
        <v>184.2</v>
      </c>
      <c r="F202" s="47">
        <f t="shared" si="14"/>
        <v>513.7241410846545</v>
      </c>
    </row>
    <row r="203" spans="2:6" s="41" customFormat="1" ht="15">
      <c r="B203" s="42">
        <f>+IF(MAX(B$12:B202)=$F$7,"",B202+1)</f>
        <v>191</v>
      </c>
      <c r="C203" s="43">
        <f t="shared" si="15"/>
        <v>70184.41905283103</v>
      </c>
      <c r="D203" s="48">
        <f t="shared" si="12"/>
        <v>330.3841410846545</v>
      </c>
      <c r="E203" s="45">
        <f t="shared" si="13"/>
        <v>183.34</v>
      </c>
      <c r="F203" s="47">
        <f t="shared" si="14"/>
        <v>513.7241410846545</v>
      </c>
    </row>
    <row r="204" spans="2:6" s="41" customFormat="1" ht="15">
      <c r="B204" s="42">
        <f>+IF(MAX(B$12:B203)=$F$7,"",B203+1)</f>
        <v>192</v>
      </c>
      <c r="C204" s="43">
        <f t="shared" si="15"/>
        <v>69853.17491174638</v>
      </c>
      <c r="D204" s="48">
        <f t="shared" si="12"/>
        <v>331.24414108465453</v>
      </c>
      <c r="E204" s="45">
        <f t="shared" si="13"/>
        <v>182.48</v>
      </c>
      <c r="F204" s="47">
        <f t="shared" si="14"/>
        <v>513.7241410846545</v>
      </c>
    </row>
    <row r="205" spans="2:6" s="41" customFormat="1" ht="15">
      <c r="B205" s="42">
        <f>+IF(MAX(B$12:B204)=$F$7,"",B204+1)</f>
        <v>193</v>
      </c>
      <c r="C205" s="43">
        <f t="shared" si="15"/>
        <v>69521.07077066172</v>
      </c>
      <c r="D205" s="48">
        <f t="shared" si="12"/>
        <v>332.10414108465454</v>
      </c>
      <c r="E205" s="45">
        <f t="shared" si="13"/>
        <v>181.62</v>
      </c>
      <c r="F205" s="47">
        <f t="shared" si="14"/>
        <v>513.7241410846545</v>
      </c>
    </row>
    <row r="206" spans="2:6" s="41" customFormat="1" ht="15">
      <c r="B206" s="42">
        <f>+IF(MAX(B$12:B205)=$F$7,"",B205+1)</f>
        <v>194</v>
      </c>
      <c r="C206" s="43">
        <f t="shared" si="15"/>
        <v>69188.09662957708</v>
      </c>
      <c r="D206" s="48">
        <f t="shared" si="12"/>
        <v>332.97414108465455</v>
      </c>
      <c r="E206" s="45">
        <f t="shared" si="13"/>
        <v>180.75</v>
      </c>
      <c r="F206" s="47">
        <f t="shared" si="14"/>
        <v>513.7241410846545</v>
      </c>
    </row>
    <row r="207" spans="2:6" s="41" customFormat="1" ht="15">
      <c r="B207" s="42">
        <f>+IF(MAX(B$12:B206)=$F$7,"",B206+1)</f>
        <v>195</v>
      </c>
      <c r="C207" s="43">
        <f t="shared" si="15"/>
        <v>68854.26248849243</v>
      </c>
      <c r="D207" s="48">
        <f t="shared" si="12"/>
        <v>333.83414108465456</v>
      </c>
      <c r="E207" s="45">
        <f t="shared" si="13"/>
        <v>179.89</v>
      </c>
      <c r="F207" s="47">
        <f t="shared" si="14"/>
        <v>513.7241410846545</v>
      </c>
    </row>
    <row r="208" spans="2:6" s="41" customFormat="1" ht="15">
      <c r="B208" s="42">
        <f>+IF(MAX(B$12:B207)=$F$7,"",B207+1)</f>
        <v>196</v>
      </c>
      <c r="C208" s="43">
        <f t="shared" si="15"/>
        <v>68519.55834740777</v>
      </c>
      <c r="D208" s="48">
        <f t="shared" si="12"/>
        <v>334.70414108465457</v>
      </c>
      <c r="E208" s="45">
        <f t="shared" si="13"/>
        <v>179.02</v>
      </c>
      <c r="F208" s="47">
        <f t="shared" si="14"/>
        <v>513.7241410846545</v>
      </c>
    </row>
    <row r="209" spans="2:6" s="41" customFormat="1" ht="15">
      <c r="B209" s="42">
        <f>+IF(MAX(B$12:B208)=$F$7,"",B208+1)</f>
        <v>197</v>
      </c>
      <c r="C209" s="43">
        <f t="shared" si="15"/>
        <v>68183.98420632312</v>
      </c>
      <c r="D209" s="48">
        <f t="shared" si="12"/>
        <v>335.57414108465457</v>
      </c>
      <c r="E209" s="45">
        <f t="shared" si="13"/>
        <v>178.15</v>
      </c>
      <c r="F209" s="47">
        <f t="shared" si="14"/>
        <v>513.7241410846545</v>
      </c>
    </row>
    <row r="210" spans="2:6" s="41" customFormat="1" ht="15">
      <c r="B210" s="42">
        <f>+IF(MAX(B$12:B209)=$F$7,"",B209+1)</f>
        <v>198</v>
      </c>
      <c r="C210" s="43">
        <f t="shared" si="15"/>
        <v>67847.54006523847</v>
      </c>
      <c r="D210" s="48">
        <f t="shared" si="12"/>
        <v>336.4441410846546</v>
      </c>
      <c r="E210" s="45">
        <f t="shared" si="13"/>
        <v>177.28</v>
      </c>
      <c r="F210" s="47">
        <f t="shared" si="14"/>
        <v>513.7241410846545</v>
      </c>
    </row>
    <row r="211" spans="2:6" s="41" customFormat="1" ht="15">
      <c r="B211" s="42">
        <f>+IF(MAX(B$12:B210)=$F$7,"",B210+1)</f>
        <v>199</v>
      </c>
      <c r="C211" s="43">
        <f t="shared" si="15"/>
        <v>67510.21592415382</v>
      </c>
      <c r="D211" s="48">
        <f t="shared" si="12"/>
        <v>337.32414108465457</v>
      </c>
      <c r="E211" s="45">
        <f t="shared" si="13"/>
        <v>176.4</v>
      </c>
      <c r="F211" s="47">
        <f t="shared" si="14"/>
        <v>513.7241410846545</v>
      </c>
    </row>
    <row r="212" spans="2:6" s="41" customFormat="1" ht="15">
      <c r="B212" s="42">
        <f>+IF(MAX(B$12:B211)=$F$7,"",B211+1)</f>
        <v>200</v>
      </c>
      <c r="C212" s="43">
        <f t="shared" si="15"/>
        <v>67172.02178306917</v>
      </c>
      <c r="D212" s="48">
        <f t="shared" si="12"/>
        <v>338.1941410846546</v>
      </c>
      <c r="E212" s="45">
        <f t="shared" si="13"/>
        <v>175.53</v>
      </c>
      <c r="F212" s="47">
        <f t="shared" si="14"/>
        <v>513.7241410846545</v>
      </c>
    </row>
    <row r="213" spans="2:6" s="41" customFormat="1" ht="15">
      <c r="B213" s="42">
        <f>+IF(MAX(B$12:B212)=$F$7,"",B212+1)</f>
        <v>201</v>
      </c>
      <c r="C213" s="43">
        <f t="shared" si="15"/>
        <v>66832.94764198452</v>
      </c>
      <c r="D213" s="48">
        <f t="shared" si="12"/>
        <v>339.07414108465457</v>
      </c>
      <c r="E213" s="45">
        <f t="shared" si="13"/>
        <v>174.65</v>
      </c>
      <c r="F213" s="47">
        <f t="shared" si="14"/>
        <v>513.7241410846545</v>
      </c>
    </row>
    <row r="214" spans="2:6" s="41" customFormat="1" ht="15">
      <c r="B214" s="42">
        <f>+IF(MAX(B$12:B213)=$F$7,"",B213+1)</f>
        <v>202</v>
      </c>
      <c r="C214" s="43">
        <f t="shared" si="15"/>
        <v>66492.99350089986</v>
      </c>
      <c r="D214" s="48">
        <f t="shared" si="12"/>
        <v>339.95414108465457</v>
      </c>
      <c r="E214" s="45">
        <f t="shared" si="13"/>
        <v>173.77</v>
      </c>
      <c r="F214" s="47">
        <f t="shared" si="14"/>
        <v>513.7241410846545</v>
      </c>
    </row>
    <row r="215" spans="2:6" s="41" customFormat="1" ht="15">
      <c r="B215" s="42">
        <f>+IF(MAX(B$12:B214)=$F$7,"",B214+1)</f>
        <v>203</v>
      </c>
      <c r="C215" s="43">
        <f t="shared" si="15"/>
        <v>66152.1493598152</v>
      </c>
      <c r="D215" s="48">
        <f t="shared" si="12"/>
        <v>340.84414108465455</v>
      </c>
      <c r="E215" s="45">
        <f t="shared" si="13"/>
        <v>172.88</v>
      </c>
      <c r="F215" s="47">
        <f t="shared" si="14"/>
        <v>513.7241410846545</v>
      </c>
    </row>
    <row r="216" spans="2:6" s="41" customFormat="1" ht="15">
      <c r="B216" s="42">
        <f>+IF(MAX(B$12:B215)=$F$7,"",B215+1)</f>
        <v>204</v>
      </c>
      <c r="C216" s="43">
        <f t="shared" si="15"/>
        <v>65810.42521873055</v>
      </c>
      <c r="D216" s="48">
        <f t="shared" si="12"/>
        <v>341.72414108465455</v>
      </c>
      <c r="E216" s="45">
        <f t="shared" si="13"/>
        <v>172</v>
      </c>
      <c r="F216" s="47">
        <f t="shared" si="14"/>
        <v>513.7241410846545</v>
      </c>
    </row>
    <row r="217" spans="2:6" s="41" customFormat="1" ht="15">
      <c r="B217" s="42">
        <f>+IF(MAX(B$12:B216)=$F$7,"",B216+1)</f>
        <v>205</v>
      </c>
      <c r="C217" s="43">
        <f t="shared" si="15"/>
        <v>65467.8110776459</v>
      </c>
      <c r="D217" s="48">
        <f t="shared" si="12"/>
        <v>342.61414108465453</v>
      </c>
      <c r="E217" s="45">
        <f t="shared" si="13"/>
        <v>171.11</v>
      </c>
      <c r="F217" s="47">
        <f t="shared" si="14"/>
        <v>513.7241410846545</v>
      </c>
    </row>
    <row r="218" spans="2:6" s="41" customFormat="1" ht="15">
      <c r="B218" s="42">
        <f>+IF(MAX(B$12:B217)=$F$7,"",B217+1)</f>
        <v>206</v>
      </c>
      <c r="C218" s="43">
        <f t="shared" si="15"/>
        <v>65124.30693656125</v>
      </c>
      <c r="D218" s="48">
        <f t="shared" si="12"/>
        <v>343.5041410846545</v>
      </c>
      <c r="E218" s="45">
        <f t="shared" si="13"/>
        <v>170.22</v>
      </c>
      <c r="F218" s="47">
        <f t="shared" si="14"/>
        <v>513.7241410846545</v>
      </c>
    </row>
    <row r="219" spans="2:6" s="41" customFormat="1" ht="15">
      <c r="B219" s="42">
        <f>+IF(MAX(B$12:B218)=$F$7,"",B218+1)</f>
        <v>207</v>
      </c>
      <c r="C219" s="43">
        <f t="shared" si="15"/>
        <v>64779.90279547659</v>
      </c>
      <c r="D219" s="48">
        <f t="shared" si="12"/>
        <v>344.40414108465455</v>
      </c>
      <c r="E219" s="45">
        <f t="shared" si="13"/>
        <v>169.32</v>
      </c>
      <c r="F219" s="47">
        <f t="shared" si="14"/>
        <v>513.7241410846545</v>
      </c>
    </row>
    <row r="220" spans="2:6" s="41" customFormat="1" ht="15">
      <c r="B220" s="42">
        <f>+IF(MAX(B$12:B219)=$F$7,"",B219+1)</f>
        <v>208</v>
      </c>
      <c r="C220" s="43">
        <f t="shared" si="15"/>
        <v>64434.60865439194</v>
      </c>
      <c r="D220" s="48">
        <f t="shared" si="12"/>
        <v>345.29414108465454</v>
      </c>
      <c r="E220" s="45">
        <f t="shared" si="13"/>
        <v>168.43</v>
      </c>
      <c r="F220" s="47">
        <f t="shared" si="14"/>
        <v>513.7241410846545</v>
      </c>
    </row>
    <row r="221" spans="2:6" s="41" customFormat="1" ht="15">
      <c r="B221" s="42">
        <f>+IF(MAX(B$12:B220)=$F$7,"",B220+1)</f>
        <v>209</v>
      </c>
      <c r="C221" s="43">
        <f t="shared" si="15"/>
        <v>64088.41451330728</v>
      </c>
      <c r="D221" s="48">
        <f t="shared" si="12"/>
        <v>346.1941410846546</v>
      </c>
      <c r="E221" s="45">
        <f t="shared" si="13"/>
        <v>167.53</v>
      </c>
      <c r="F221" s="47">
        <f t="shared" si="14"/>
        <v>513.7241410846545</v>
      </c>
    </row>
    <row r="222" spans="2:6" s="41" customFormat="1" ht="15">
      <c r="B222" s="42">
        <f>+IF(MAX(B$12:B221)=$F$7,"",B221+1)</f>
        <v>210</v>
      </c>
      <c r="C222" s="43">
        <f t="shared" si="15"/>
        <v>63741.320372222624</v>
      </c>
      <c r="D222" s="48">
        <f t="shared" si="12"/>
        <v>347.09414108465455</v>
      </c>
      <c r="E222" s="45">
        <f t="shared" si="13"/>
        <v>166.63</v>
      </c>
      <c r="F222" s="47">
        <f t="shared" si="14"/>
        <v>513.7241410846545</v>
      </c>
    </row>
    <row r="223" spans="2:6" s="41" customFormat="1" ht="15">
      <c r="B223" s="42">
        <f>+IF(MAX(B$12:B222)=$F$7,"",B222+1)</f>
        <v>211</v>
      </c>
      <c r="C223" s="43">
        <f t="shared" si="15"/>
        <v>63393.32623113797</v>
      </c>
      <c r="D223" s="48">
        <f t="shared" si="12"/>
        <v>347.99414108465453</v>
      </c>
      <c r="E223" s="45">
        <f t="shared" si="13"/>
        <v>165.73</v>
      </c>
      <c r="F223" s="47">
        <f t="shared" si="14"/>
        <v>513.7241410846545</v>
      </c>
    </row>
    <row r="224" spans="2:6" s="41" customFormat="1" ht="15">
      <c r="B224" s="42">
        <f>+IF(MAX(B$12:B223)=$F$7,"",B223+1)</f>
        <v>212</v>
      </c>
      <c r="C224" s="43">
        <f t="shared" si="15"/>
        <v>63044.42209005332</v>
      </c>
      <c r="D224" s="48">
        <f t="shared" si="12"/>
        <v>348.90414108465455</v>
      </c>
      <c r="E224" s="45">
        <f t="shared" si="13"/>
        <v>164.82</v>
      </c>
      <c r="F224" s="47">
        <f t="shared" si="14"/>
        <v>513.7241410846545</v>
      </c>
    </row>
    <row r="225" spans="2:6" s="41" customFormat="1" ht="15">
      <c r="B225" s="42">
        <f>+IF(MAX(B$12:B224)=$F$7,"",B224+1)</f>
        <v>213</v>
      </c>
      <c r="C225" s="43">
        <f t="shared" si="15"/>
        <v>62694.61794896866</v>
      </c>
      <c r="D225" s="48">
        <f t="shared" si="12"/>
        <v>349.8041410846546</v>
      </c>
      <c r="E225" s="45">
        <f t="shared" si="13"/>
        <v>163.92</v>
      </c>
      <c r="F225" s="47">
        <f t="shared" si="14"/>
        <v>513.7241410846545</v>
      </c>
    </row>
    <row r="226" spans="2:6" s="41" customFormat="1" ht="15">
      <c r="B226" s="42">
        <f>+IF(MAX(B$12:B225)=$F$7,"",B225+1)</f>
        <v>214</v>
      </c>
      <c r="C226" s="43">
        <f t="shared" si="15"/>
        <v>62343.90380788401</v>
      </c>
      <c r="D226" s="48">
        <f t="shared" si="12"/>
        <v>350.71414108465456</v>
      </c>
      <c r="E226" s="45">
        <f t="shared" si="13"/>
        <v>163.01</v>
      </c>
      <c r="F226" s="47">
        <f t="shared" si="14"/>
        <v>513.7241410846545</v>
      </c>
    </row>
    <row r="227" spans="2:6" s="41" customFormat="1" ht="15">
      <c r="B227" s="42">
        <f>+IF(MAX(B$12:B226)=$F$7,"",B226+1)</f>
        <v>215</v>
      </c>
      <c r="C227" s="43">
        <f t="shared" si="15"/>
        <v>61992.26966679935</v>
      </c>
      <c r="D227" s="48">
        <f t="shared" si="12"/>
        <v>351.6341410846545</v>
      </c>
      <c r="E227" s="45">
        <f t="shared" si="13"/>
        <v>162.09</v>
      </c>
      <c r="F227" s="47">
        <f t="shared" si="14"/>
        <v>513.7241410846545</v>
      </c>
    </row>
    <row r="228" spans="2:6" s="41" customFormat="1" ht="15">
      <c r="B228" s="42">
        <f>+IF(MAX(B$12:B227)=$F$7,"",B227+1)</f>
        <v>216</v>
      </c>
      <c r="C228" s="43">
        <f t="shared" si="15"/>
        <v>61639.7255257147</v>
      </c>
      <c r="D228" s="48">
        <f t="shared" si="12"/>
        <v>352.54414108465454</v>
      </c>
      <c r="E228" s="45">
        <f t="shared" si="13"/>
        <v>161.18</v>
      </c>
      <c r="F228" s="47">
        <f t="shared" si="14"/>
        <v>513.7241410846545</v>
      </c>
    </row>
    <row r="229" spans="2:6" s="41" customFormat="1" ht="15">
      <c r="B229" s="42">
        <f>+IF(MAX(B$12:B228)=$F$7,"",B228+1)</f>
        <v>217</v>
      </c>
      <c r="C229" s="43">
        <f t="shared" si="15"/>
        <v>61286.261384630045</v>
      </c>
      <c r="D229" s="48">
        <f t="shared" si="12"/>
        <v>353.46414108465456</v>
      </c>
      <c r="E229" s="45">
        <f t="shared" si="13"/>
        <v>160.26</v>
      </c>
      <c r="F229" s="47">
        <f t="shared" si="14"/>
        <v>513.7241410846545</v>
      </c>
    </row>
    <row r="230" spans="2:6" s="41" customFormat="1" ht="15">
      <c r="B230" s="42">
        <f>+IF(MAX(B$12:B229)=$F$7,"",B229+1)</f>
        <v>218</v>
      </c>
      <c r="C230" s="43">
        <f t="shared" si="15"/>
        <v>60931.87724354539</v>
      </c>
      <c r="D230" s="48">
        <f t="shared" si="12"/>
        <v>354.3841410846545</v>
      </c>
      <c r="E230" s="45">
        <f t="shared" si="13"/>
        <v>159.34</v>
      </c>
      <c r="F230" s="47">
        <f t="shared" si="14"/>
        <v>513.7241410846545</v>
      </c>
    </row>
    <row r="231" spans="2:6" s="41" customFormat="1" ht="15">
      <c r="B231" s="42">
        <f>+IF(MAX(B$12:B230)=$F$7,"",B230+1)</f>
        <v>219</v>
      </c>
      <c r="C231" s="43">
        <f t="shared" si="15"/>
        <v>60576.57310246073</v>
      </c>
      <c r="D231" s="48">
        <f t="shared" si="12"/>
        <v>355.3041410846546</v>
      </c>
      <c r="E231" s="45">
        <f t="shared" si="13"/>
        <v>158.42</v>
      </c>
      <c r="F231" s="47">
        <f t="shared" si="14"/>
        <v>513.7241410846545</v>
      </c>
    </row>
    <row r="232" spans="2:6" s="41" customFormat="1" ht="15">
      <c r="B232" s="42">
        <f>+IF(MAX(B$12:B231)=$F$7,"",B231+1)</f>
        <v>220</v>
      </c>
      <c r="C232" s="43">
        <f t="shared" si="15"/>
        <v>60220.348961376076</v>
      </c>
      <c r="D232" s="48">
        <f t="shared" si="12"/>
        <v>356.22414108465455</v>
      </c>
      <c r="E232" s="45">
        <f t="shared" si="13"/>
        <v>157.5</v>
      </c>
      <c r="F232" s="47">
        <f t="shared" si="14"/>
        <v>513.7241410846545</v>
      </c>
    </row>
    <row r="233" spans="2:6" s="41" customFormat="1" ht="15">
      <c r="B233" s="42">
        <f>+IF(MAX(B$12:B232)=$F$7,"",B232+1)</f>
        <v>221</v>
      </c>
      <c r="C233" s="43">
        <f t="shared" si="15"/>
        <v>59863.19482029142</v>
      </c>
      <c r="D233" s="48">
        <f t="shared" si="12"/>
        <v>357.15414108465455</v>
      </c>
      <c r="E233" s="45">
        <f t="shared" si="13"/>
        <v>156.57</v>
      </c>
      <c r="F233" s="47">
        <f t="shared" si="14"/>
        <v>513.7241410846545</v>
      </c>
    </row>
    <row r="234" spans="2:6" s="41" customFormat="1" ht="15">
      <c r="B234" s="42">
        <f>+IF(MAX(B$12:B233)=$F$7,"",B233+1)</f>
        <v>222</v>
      </c>
      <c r="C234" s="43">
        <f t="shared" si="15"/>
        <v>59505.110679206766</v>
      </c>
      <c r="D234" s="48">
        <f t="shared" si="12"/>
        <v>358.08414108465456</v>
      </c>
      <c r="E234" s="45">
        <f t="shared" si="13"/>
        <v>155.64</v>
      </c>
      <c r="F234" s="47">
        <f t="shared" si="14"/>
        <v>513.7241410846545</v>
      </c>
    </row>
    <row r="235" spans="2:6" s="41" customFormat="1" ht="15">
      <c r="B235" s="42">
        <f>+IF(MAX(B$12:B234)=$F$7,"",B234+1)</f>
        <v>223</v>
      </c>
      <c r="C235" s="43">
        <f t="shared" si="15"/>
        <v>59146.09653812211</v>
      </c>
      <c r="D235" s="48">
        <f t="shared" si="12"/>
        <v>359.0141410846545</v>
      </c>
      <c r="E235" s="45">
        <f t="shared" si="13"/>
        <v>154.71</v>
      </c>
      <c r="F235" s="47">
        <f t="shared" si="14"/>
        <v>513.7241410846545</v>
      </c>
    </row>
    <row r="236" spans="2:6" s="41" customFormat="1" ht="15">
      <c r="B236" s="42">
        <f>+IF(MAX(B$12:B235)=$F$7,"",B235+1)</f>
        <v>224</v>
      </c>
      <c r="C236" s="43">
        <f t="shared" si="15"/>
        <v>58786.152397037455</v>
      </c>
      <c r="D236" s="48">
        <f t="shared" si="12"/>
        <v>359.9441410846546</v>
      </c>
      <c r="E236" s="45">
        <f t="shared" si="13"/>
        <v>153.78</v>
      </c>
      <c r="F236" s="47">
        <f t="shared" si="14"/>
        <v>513.7241410846545</v>
      </c>
    </row>
    <row r="237" spans="2:6" s="41" customFormat="1" ht="15">
      <c r="B237" s="42">
        <f>+IF(MAX(B$12:B236)=$F$7,"",B236+1)</f>
        <v>225</v>
      </c>
      <c r="C237" s="43">
        <f t="shared" si="15"/>
        <v>58425.2682559528</v>
      </c>
      <c r="D237" s="48">
        <f t="shared" si="12"/>
        <v>360.8841410846545</v>
      </c>
      <c r="E237" s="45">
        <f t="shared" si="13"/>
        <v>152.84</v>
      </c>
      <c r="F237" s="47">
        <f t="shared" si="14"/>
        <v>513.7241410846545</v>
      </c>
    </row>
    <row r="238" spans="2:6" s="41" customFormat="1" ht="15">
      <c r="B238" s="42">
        <f>+IF(MAX(B$12:B237)=$F$7,"",B237+1)</f>
        <v>226</v>
      </c>
      <c r="C238" s="43">
        <f t="shared" si="15"/>
        <v>58063.454114868146</v>
      </c>
      <c r="D238" s="48">
        <f t="shared" si="12"/>
        <v>361.8141410846546</v>
      </c>
      <c r="E238" s="45">
        <f t="shared" si="13"/>
        <v>151.91</v>
      </c>
      <c r="F238" s="47">
        <f t="shared" si="14"/>
        <v>513.7241410846545</v>
      </c>
    </row>
    <row r="239" spans="2:6" s="41" customFormat="1" ht="15">
      <c r="B239" s="42">
        <f>+IF(MAX(B$12:B238)=$F$7,"",B238+1)</f>
        <v>227</v>
      </c>
      <c r="C239" s="43">
        <f t="shared" si="15"/>
        <v>57700.68997378349</v>
      </c>
      <c r="D239" s="48">
        <f t="shared" si="12"/>
        <v>362.7641410846545</v>
      </c>
      <c r="E239" s="45">
        <f t="shared" si="13"/>
        <v>150.96</v>
      </c>
      <c r="F239" s="47">
        <f t="shared" si="14"/>
        <v>513.7241410846545</v>
      </c>
    </row>
    <row r="240" spans="2:6" s="41" customFormat="1" ht="15">
      <c r="B240" s="42">
        <f>+IF(MAX(B$12:B239)=$F$7,"",B239+1)</f>
        <v>228</v>
      </c>
      <c r="C240" s="43">
        <f t="shared" si="15"/>
        <v>57336.98583269883</v>
      </c>
      <c r="D240" s="48">
        <f t="shared" si="12"/>
        <v>363.70414108465457</v>
      </c>
      <c r="E240" s="45">
        <f t="shared" si="13"/>
        <v>150.02</v>
      </c>
      <c r="F240" s="47">
        <f t="shared" si="14"/>
        <v>513.7241410846545</v>
      </c>
    </row>
    <row r="241" spans="2:6" s="41" customFormat="1" ht="15">
      <c r="B241" s="42">
        <f>+IF(MAX(B$12:B240)=$F$7,"",B240+1)</f>
        <v>229</v>
      </c>
      <c r="C241" s="43">
        <f t="shared" si="15"/>
        <v>56972.34169161418</v>
      </c>
      <c r="D241" s="48">
        <f t="shared" si="12"/>
        <v>364.6441410846545</v>
      </c>
      <c r="E241" s="45">
        <f t="shared" si="13"/>
        <v>149.08</v>
      </c>
      <c r="F241" s="47">
        <f t="shared" si="14"/>
        <v>513.7241410846545</v>
      </c>
    </row>
    <row r="242" spans="2:6" s="41" customFormat="1" ht="15">
      <c r="B242" s="42">
        <f>+IF(MAX(B$12:B241)=$F$7,"",B241+1)</f>
        <v>230</v>
      </c>
      <c r="C242" s="43">
        <f t="shared" si="15"/>
        <v>56606.74755052952</v>
      </c>
      <c r="D242" s="48">
        <f t="shared" si="12"/>
        <v>365.59414108465455</v>
      </c>
      <c r="E242" s="45">
        <f t="shared" si="13"/>
        <v>148.13</v>
      </c>
      <c r="F242" s="47">
        <f t="shared" si="14"/>
        <v>513.7241410846545</v>
      </c>
    </row>
    <row r="243" spans="2:6" s="41" customFormat="1" ht="15">
      <c r="B243" s="42">
        <f>+IF(MAX(B$12:B242)=$F$7,"",B242+1)</f>
        <v>231</v>
      </c>
      <c r="C243" s="43">
        <f t="shared" si="15"/>
        <v>56240.20340944487</v>
      </c>
      <c r="D243" s="48">
        <f t="shared" si="12"/>
        <v>366.54414108465454</v>
      </c>
      <c r="E243" s="45">
        <f t="shared" si="13"/>
        <v>147.18</v>
      </c>
      <c r="F243" s="47">
        <f t="shared" si="14"/>
        <v>513.7241410846545</v>
      </c>
    </row>
    <row r="244" spans="2:6" s="41" customFormat="1" ht="15">
      <c r="B244" s="42">
        <f>+IF(MAX(B$12:B243)=$F$7,"",B243+1)</f>
        <v>232</v>
      </c>
      <c r="C244" s="43">
        <f t="shared" si="15"/>
        <v>55872.699268360215</v>
      </c>
      <c r="D244" s="48">
        <f t="shared" si="12"/>
        <v>367.5041410846545</v>
      </c>
      <c r="E244" s="45">
        <f t="shared" si="13"/>
        <v>146.22</v>
      </c>
      <c r="F244" s="47">
        <f t="shared" si="14"/>
        <v>513.7241410846545</v>
      </c>
    </row>
    <row r="245" spans="2:6" s="41" customFormat="1" ht="15">
      <c r="B245" s="42">
        <f>+IF(MAX(B$12:B244)=$F$7,"",B244+1)</f>
        <v>233</v>
      </c>
      <c r="C245" s="43">
        <f t="shared" si="15"/>
        <v>55504.24512727556</v>
      </c>
      <c r="D245" s="48">
        <f aca="true" t="shared" si="16" ref="D245:D308">+IF(B245="","",IF(B245&gt;$F$7,0,IF(B245=$F$7,C244,IF($E$614="francese",F245-E245,$C$12/$F$7))))</f>
        <v>368.45414108465457</v>
      </c>
      <c r="E245" s="45">
        <f aca="true" t="shared" si="17" ref="E245:E308">+IF(B245="","",ROUND(C244*$D$9/$D$8,2))</f>
        <v>145.27</v>
      </c>
      <c r="F245" s="47">
        <f aca="true" t="shared" si="18" ref="F245:F308">IF(B245="","",IF(B245&gt;$F$7,0,IF($E$614="francese",-PMT($D$9/$D$8,$F$7,$C$12,0,0),D245+E245)))</f>
        <v>513.7241410846545</v>
      </c>
    </row>
    <row r="246" spans="2:6" s="41" customFormat="1" ht="15">
      <c r="B246" s="42">
        <f>+IF(MAX(B$12:B245)=$F$7,"",B245+1)</f>
        <v>234</v>
      </c>
      <c r="C246" s="43">
        <f aca="true" t="shared" si="19" ref="C246:C309">+IF(B246="","",C245-D246)</f>
        <v>55134.8309861909</v>
      </c>
      <c r="D246" s="48">
        <f t="shared" si="16"/>
        <v>369.41414108465455</v>
      </c>
      <c r="E246" s="45">
        <f t="shared" si="17"/>
        <v>144.31</v>
      </c>
      <c r="F246" s="47">
        <f t="shared" si="18"/>
        <v>513.7241410846545</v>
      </c>
    </row>
    <row r="247" spans="2:6" s="41" customFormat="1" ht="15">
      <c r="B247" s="42">
        <f>+IF(MAX(B$12:B246)=$F$7,"",B246+1)</f>
        <v>235</v>
      </c>
      <c r="C247" s="43">
        <f t="shared" si="19"/>
        <v>54764.456845106244</v>
      </c>
      <c r="D247" s="48">
        <f t="shared" si="16"/>
        <v>370.3741410846545</v>
      </c>
      <c r="E247" s="45">
        <f t="shared" si="17"/>
        <v>143.35</v>
      </c>
      <c r="F247" s="47">
        <f t="shared" si="18"/>
        <v>513.7241410846545</v>
      </c>
    </row>
    <row r="248" spans="2:6" s="41" customFormat="1" ht="15">
      <c r="B248" s="42">
        <f>+IF(MAX(B$12:B247)=$F$7,"",B247+1)</f>
        <v>236</v>
      </c>
      <c r="C248" s="43">
        <f t="shared" si="19"/>
        <v>54393.12270402159</v>
      </c>
      <c r="D248" s="48">
        <f t="shared" si="16"/>
        <v>371.33414108465456</v>
      </c>
      <c r="E248" s="45">
        <f t="shared" si="17"/>
        <v>142.39</v>
      </c>
      <c r="F248" s="47">
        <f t="shared" si="18"/>
        <v>513.7241410846545</v>
      </c>
    </row>
    <row r="249" spans="2:6" s="41" customFormat="1" ht="15">
      <c r="B249" s="42">
        <f>+IF(MAX(B$12:B248)=$F$7,"",B248+1)</f>
        <v>237</v>
      </c>
      <c r="C249" s="43">
        <f t="shared" si="19"/>
        <v>54020.81856293693</v>
      </c>
      <c r="D249" s="48">
        <f t="shared" si="16"/>
        <v>372.3041410846546</v>
      </c>
      <c r="E249" s="45">
        <f t="shared" si="17"/>
        <v>141.42</v>
      </c>
      <c r="F249" s="47">
        <f t="shared" si="18"/>
        <v>513.7241410846545</v>
      </c>
    </row>
    <row r="250" spans="2:6" s="41" customFormat="1" ht="15">
      <c r="B250" s="42">
        <f>+IF(MAX(B$12:B249)=$F$7,"",B249+1)</f>
        <v>238</v>
      </c>
      <c r="C250" s="43">
        <f t="shared" si="19"/>
        <v>53647.544421852275</v>
      </c>
      <c r="D250" s="48">
        <f t="shared" si="16"/>
        <v>373.27414108465456</v>
      </c>
      <c r="E250" s="45">
        <f t="shared" si="17"/>
        <v>140.45</v>
      </c>
      <c r="F250" s="47">
        <f t="shared" si="18"/>
        <v>513.7241410846545</v>
      </c>
    </row>
    <row r="251" spans="2:6" s="41" customFormat="1" ht="15">
      <c r="B251" s="42">
        <f>+IF(MAX(B$12:B250)=$F$7,"",B250+1)</f>
        <v>239</v>
      </c>
      <c r="C251" s="43">
        <f t="shared" si="19"/>
        <v>53273.300280767624</v>
      </c>
      <c r="D251" s="48">
        <f t="shared" si="16"/>
        <v>374.24414108465453</v>
      </c>
      <c r="E251" s="45">
        <f t="shared" si="17"/>
        <v>139.48</v>
      </c>
      <c r="F251" s="47">
        <f t="shared" si="18"/>
        <v>513.7241410846545</v>
      </c>
    </row>
    <row r="252" spans="2:6" s="41" customFormat="1" ht="15">
      <c r="B252" s="42">
        <f>+IF(MAX(B$12:B251)=$F$7,"",B251+1)</f>
        <v>240</v>
      </c>
      <c r="C252" s="43">
        <f t="shared" si="19"/>
        <v>52898.08613968297</v>
      </c>
      <c r="D252" s="48">
        <f t="shared" si="16"/>
        <v>375.21414108465456</v>
      </c>
      <c r="E252" s="45">
        <f t="shared" si="17"/>
        <v>138.51</v>
      </c>
      <c r="F252" s="47">
        <f t="shared" si="18"/>
        <v>513.7241410846545</v>
      </c>
    </row>
    <row r="253" spans="2:6" s="41" customFormat="1" ht="15">
      <c r="B253" s="42">
        <f>+IF(MAX(B$12:B252)=$F$7,"",B252+1)</f>
        <v>241</v>
      </c>
      <c r="C253" s="43">
        <f t="shared" si="19"/>
        <v>52521.90199859832</v>
      </c>
      <c r="D253" s="48">
        <f t="shared" si="16"/>
        <v>376.1841410846546</v>
      </c>
      <c r="E253" s="45">
        <f t="shared" si="17"/>
        <v>137.54</v>
      </c>
      <c r="F253" s="47">
        <f t="shared" si="18"/>
        <v>513.7241410846545</v>
      </c>
    </row>
    <row r="254" spans="2:6" s="41" customFormat="1" ht="15">
      <c r="B254" s="42">
        <f>+IF(MAX(B$12:B253)=$F$7,"",B253+1)</f>
        <v>242</v>
      </c>
      <c r="C254" s="43">
        <f t="shared" si="19"/>
        <v>52144.73785751366</v>
      </c>
      <c r="D254" s="48">
        <f t="shared" si="16"/>
        <v>377.16414108465455</v>
      </c>
      <c r="E254" s="45">
        <f t="shared" si="17"/>
        <v>136.56</v>
      </c>
      <c r="F254" s="47">
        <f t="shared" si="18"/>
        <v>513.7241410846545</v>
      </c>
    </row>
    <row r="255" spans="2:6" s="41" customFormat="1" ht="15">
      <c r="B255" s="42">
        <f>+IF(MAX(B$12:B254)=$F$7,"",B254+1)</f>
        <v>243</v>
      </c>
      <c r="C255" s="43">
        <f t="shared" si="19"/>
        <v>51766.59371642901</v>
      </c>
      <c r="D255" s="48">
        <f t="shared" si="16"/>
        <v>378.1441410846545</v>
      </c>
      <c r="E255" s="45">
        <f t="shared" si="17"/>
        <v>135.58</v>
      </c>
      <c r="F255" s="47">
        <f t="shared" si="18"/>
        <v>513.7241410846545</v>
      </c>
    </row>
    <row r="256" spans="2:6" s="41" customFormat="1" ht="15">
      <c r="B256" s="42">
        <f>+IF(MAX(B$12:B255)=$F$7,"",B255+1)</f>
        <v>244</v>
      </c>
      <c r="C256" s="43">
        <f t="shared" si="19"/>
        <v>51387.45957534435</v>
      </c>
      <c r="D256" s="48">
        <f t="shared" si="16"/>
        <v>379.1341410846545</v>
      </c>
      <c r="E256" s="45">
        <f t="shared" si="17"/>
        <v>134.59</v>
      </c>
      <c r="F256" s="47">
        <f t="shared" si="18"/>
        <v>513.7241410846545</v>
      </c>
    </row>
    <row r="257" spans="2:6" s="41" customFormat="1" ht="15">
      <c r="B257" s="42">
        <f>+IF(MAX(B$12:B256)=$F$7,"",B256+1)</f>
        <v>245</v>
      </c>
      <c r="C257" s="43">
        <f t="shared" si="19"/>
        <v>51007.345434259696</v>
      </c>
      <c r="D257" s="48">
        <f t="shared" si="16"/>
        <v>380.11414108465453</v>
      </c>
      <c r="E257" s="45">
        <f t="shared" si="17"/>
        <v>133.61</v>
      </c>
      <c r="F257" s="47">
        <f t="shared" si="18"/>
        <v>513.7241410846545</v>
      </c>
    </row>
    <row r="258" spans="2:6" s="41" customFormat="1" ht="15">
      <c r="B258" s="42">
        <f>+IF(MAX(B$12:B257)=$F$7,"",B257+1)</f>
        <v>246</v>
      </c>
      <c r="C258" s="43">
        <f t="shared" si="19"/>
        <v>50626.241293175044</v>
      </c>
      <c r="D258" s="48">
        <f t="shared" si="16"/>
        <v>381.10414108465454</v>
      </c>
      <c r="E258" s="45">
        <f t="shared" si="17"/>
        <v>132.62</v>
      </c>
      <c r="F258" s="47">
        <f t="shared" si="18"/>
        <v>513.7241410846545</v>
      </c>
    </row>
    <row r="259" spans="2:6" s="41" customFormat="1" ht="15">
      <c r="B259" s="42">
        <f>+IF(MAX(B$12:B258)=$F$7,"",B258+1)</f>
        <v>247</v>
      </c>
      <c r="C259" s="43">
        <f t="shared" si="19"/>
        <v>50244.14715209039</v>
      </c>
      <c r="D259" s="48">
        <f t="shared" si="16"/>
        <v>382.09414108465455</v>
      </c>
      <c r="E259" s="45">
        <f t="shared" si="17"/>
        <v>131.63</v>
      </c>
      <c r="F259" s="47">
        <f t="shared" si="18"/>
        <v>513.7241410846545</v>
      </c>
    </row>
    <row r="260" spans="2:6" s="41" customFormat="1" ht="15">
      <c r="B260" s="42">
        <f>+IF(MAX(B$12:B259)=$F$7,"",B259+1)</f>
        <v>248</v>
      </c>
      <c r="C260" s="43">
        <f t="shared" si="19"/>
        <v>49861.05301100573</v>
      </c>
      <c r="D260" s="48">
        <f t="shared" si="16"/>
        <v>383.09414108465455</v>
      </c>
      <c r="E260" s="45">
        <f t="shared" si="17"/>
        <v>130.63</v>
      </c>
      <c r="F260" s="47">
        <f t="shared" si="18"/>
        <v>513.7241410846545</v>
      </c>
    </row>
    <row r="261" spans="2:6" s="41" customFormat="1" ht="15">
      <c r="B261" s="42">
        <f>+IF(MAX(B$12:B260)=$F$7,"",B260+1)</f>
        <v>249</v>
      </c>
      <c r="C261" s="43">
        <f t="shared" si="19"/>
        <v>49476.968869921075</v>
      </c>
      <c r="D261" s="48">
        <f t="shared" si="16"/>
        <v>384.08414108465456</v>
      </c>
      <c r="E261" s="45">
        <f t="shared" si="17"/>
        <v>129.64</v>
      </c>
      <c r="F261" s="47">
        <f t="shared" si="18"/>
        <v>513.7241410846545</v>
      </c>
    </row>
    <row r="262" spans="2:6" s="41" customFormat="1" ht="15">
      <c r="B262" s="42">
        <f>+IF(MAX(B$12:B261)=$F$7,"",B261+1)</f>
        <v>250</v>
      </c>
      <c r="C262" s="43">
        <f t="shared" si="19"/>
        <v>49091.88472883642</v>
      </c>
      <c r="D262" s="48">
        <f t="shared" si="16"/>
        <v>385.08414108465456</v>
      </c>
      <c r="E262" s="45">
        <f t="shared" si="17"/>
        <v>128.64</v>
      </c>
      <c r="F262" s="47">
        <f t="shared" si="18"/>
        <v>513.7241410846545</v>
      </c>
    </row>
    <row r="263" spans="2:6" s="41" customFormat="1" ht="15">
      <c r="B263" s="42">
        <f>+IF(MAX(B$12:B262)=$F$7,"",B262+1)</f>
        <v>251</v>
      </c>
      <c r="C263" s="43">
        <f t="shared" si="19"/>
        <v>48705.800587751764</v>
      </c>
      <c r="D263" s="48">
        <f t="shared" si="16"/>
        <v>386.08414108465456</v>
      </c>
      <c r="E263" s="45">
        <f t="shared" si="17"/>
        <v>127.64</v>
      </c>
      <c r="F263" s="47">
        <f t="shared" si="18"/>
        <v>513.7241410846545</v>
      </c>
    </row>
    <row r="264" spans="2:6" s="41" customFormat="1" ht="15">
      <c r="B264" s="42">
        <f>+IF(MAX(B$12:B263)=$F$7,"",B263+1)</f>
        <v>252</v>
      </c>
      <c r="C264" s="43">
        <f t="shared" si="19"/>
        <v>48318.71644666711</v>
      </c>
      <c r="D264" s="48">
        <f t="shared" si="16"/>
        <v>387.08414108465456</v>
      </c>
      <c r="E264" s="45">
        <f t="shared" si="17"/>
        <v>126.64</v>
      </c>
      <c r="F264" s="47">
        <f t="shared" si="18"/>
        <v>513.7241410846545</v>
      </c>
    </row>
    <row r="265" spans="2:6" s="41" customFormat="1" ht="15">
      <c r="B265" s="42">
        <f>+IF(MAX(B$12:B264)=$F$7,"",B264+1)</f>
        <v>253</v>
      </c>
      <c r="C265" s="43">
        <f t="shared" si="19"/>
        <v>47930.62230558245</v>
      </c>
      <c r="D265" s="48">
        <f t="shared" si="16"/>
        <v>388.09414108465455</v>
      </c>
      <c r="E265" s="45">
        <f t="shared" si="17"/>
        <v>125.63</v>
      </c>
      <c r="F265" s="47">
        <f t="shared" si="18"/>
        <v>513.7241410846545</v>
      </c>
    </row>
    <row r="266" spans="2:6" s="41" customFormat="1" ht="15">
      <c r="B266" s="42">
        <f>+IF(MAX(B$12:B265)=$F$7,"",B265+1)</f>
        <v>254</v>
      </c>
      <c r="C266" s="43">
        <f t="shared" si="19"/>
        <v>47541.5181644978</v>
      </c>
      <c r="D266" s="48">
        <f t="shared" si="16"/>
        <v>389.10414108465454</v>
      </c>
      <c r="E266" s="45">
        <f t="shared" si="17"/>
        <v>124.62</v>
      </c>
      <c r="F266" s="47">
        <f t="shared" si="18"/>
        <v>513.7241410846545</v>
      </c>
    </row>
    <row r="267" spans="2:6" s="41" customFormat="1" ht="15">
      <c r="B267" s="42">
        <f>+IF(MAX(B$12:B266)=$F$7,"",B266+1)</f>
        <v>255</v>
      </c>
      <c r="C267" s="43">
        <f t="shared" si="19"/>
        <v>47151.404023413146</v>
      </c>
      <c r="D267" s="48">
        <f t="shared" si="16"/>
        <v>390.11414108465453</v>
      </c>
      <c r="E267" s="45">
        <f t="shared" si="17"/>
        <v>123.61</v>
      </c>
      <c r="F267" s="47">
        <f t="shared" si="18"/>
        <v>513.7241410846545</v>
      </c>
    </row>
    <row r="268" spans="2:6" s="41" customFormat="1" ht="15">
      <c r="B268" s="42">
        <f>+IF(MAX(B$12:B267)=$F$7,"",B267+1)</f>
        <v>256</v>
      </c>
      <c r="C268" s="43">
        <f t="shared" si="19"/>
        <v>46760.26988232849</v>
      </c>
      <c r="D268" s="48">
        <f t="shared" si="16"/>
        <v>391.1341410846545</v>
      </c>
      <c r="E268" s="45">
        <f t="shared" si="17"/>
        <v>122.59</v>
      </c>
      <c r="F268" s="47">
        <f t="shared" si="18"/>
        <v>513.7241410846545</v>
      </c>
    </row>
    <row r="269" spans="2:6" s="41" customFormat="1" ht="15">
      <c r="B269" s="42">
        <f>+IF(MAX(B$12:B268)=$F$7,"",B268+1)</f>
        <v>257</v>
      </c>
      <c r="C269" s="43">
        <f t="shared" si="19"/>
        <v>46368.125741243835</v>
      </c>
      <c r="D269" s="48">
        <f t="shared" si="16"/>
        <v>392.14414108465456</v>
      </c>
      <c r="E269" s="45">
        <f t="shared" si="17"/>
        <v>121.58</v>
      </c>
      <c r="F269" s="47">
        <f t="shared" si="18"/>
        <v>513.7241410846545</v>
      </c>
    </row>
    <row r="270" spans="2:6" s="41" customFormat="1" ht="15">
      <c r="B270" s="42">
        <f>+IF(MAX(B$12:B269)=$F$7,"",B269+1)</f>
        <v>258</v>
      </c>
      <c r="C270" s="43">
        <f t="shared" si="19"/>
        <v>45974.96160015918</v>
      </c>
      <c r="D270" s="48">
        <f t="shared" si="16"/>
        <v>393.16414108465455</v>
      </c>
      <c r="E270" s="45">
        <f t="shared" si="17"/>
        <v>120.56</v>
      </c>
      <c r="F270" s="47">
        <f t="shared" si="18"/>
        <v>513.7241410846545</v>
      </c>
    </row>
    <row r="271" spans="2:6" s="41" customFormat="1" ht="15">
      <c r="B271" s="42">
        <f>+IF(MAX(B$12:B270)=$F$7,"",B270+1)</f>
        <v>259</v>
      </c>
      <c r="C271" s="43">
        <f t="shared" si="19"/>
        <v>45580.76745907452</v>
      </c>
      <c r="D271" s="48">
        <f t="shared" si="16"/>
        <v>394.1941410846546</v>
      </c>
      <c r="E271" s="45">
        <f t="shared" si="17"/>
        <v>119.53</v>
      </c>
      <c r="F271" s="47">
        <f t="shared" si="18"/>
        <v>513.7241410846545</v>
      </c>
    </row>
    <row r="272" spans="2:6" s="41" customFormat="1" ht="15">
      <c r="B272" s="42">
        <f>+IF(MAX(B$12:B271)=$F$7,"",B271+1)</f>
        <v>260</v>
      </c>
      <c r="C272" s="43">
        <f t="shared" si="19"/>
        <v>45185.55331798987</v>
      </c>
      <c r="D272" s="48">
        <f t="shared" si="16"/>
        <v>395.21414108465456</v>
      </c>
      <c r="E272" s="45">
        <f t="shared" si="17"/>
        <v>118.51</v>
      </c>
      <c r="F272" s="47">
        <f t="shared" si="18"/>
        <v>513.7241410846545</v>
      </c>
    </row>
    <row r="273" spans="2:6" s="41" customFormat="1" ht="15">
      <c r="B273" s="42">
        <f>+IF(MAX(B$12:B272)=$F$7,"",B272+1)</f>
        <v>261</v>
      </c>
      <c r="C273" s="43">
        <f t="shared" si="19"/>
        <v>44789.30917690522</v>
      </c>
      <c r="D273" s="48">
        <f t="shared" si="16"/>
        <v>396.24414108465453</v>
      </c>
      <c r="E273" s="45">
        <f t="shared" si="17"/>
        <v>117.48</v>
      </c>
      <c r="F273" s="47">
        <f t="shared" si="18"/>
        <v>513.7241410846545</v>
      </c>
    </row>
    <row r="274" spans="2:6" s="41" customFormat="1" ht="15">
      <c r="B274" s="42">
        <f>+IF(MAX(B$12:B273)=$F$7,"",B273+1)</f>
        <v>262</v>
      </c>
      <c r="C274" s="43">
        <f t="shared" si="19"/>
        <v>44392.03503582056</v>
      </c>
      <c r="D274" s="48">
        <f t="shared" si="16"/>
        <v>397.27414108465456</v>
      </c>
      <c r="E274" s="45">
        <f t="shared" si="17"/>
        <v>116.45</v>
      </c>
      <c r="F274" s="47">
        <f t="shared" si="18"/>
        <v>513.7241410846545</v>
      </c>
    </row>
    <row r="275" spans="2:6" s="41" customFormat="1" ht="15">
      <c r="B275" s="42">
        <f>+IF(MAX(B$12:B274)=$F$7,"",B274+1)</f>
        <v>263</v>
      </c>
      <c r="C275" s="43">
        <f t="shared" si="19"/>
        <v>43993.730894735905</v>
      </c>
      <c r="D275" s="48">
        <f t="shared" si="16"/>
        <v>398.30414108465453</v>
      </c>
      <c r="E275" s="45">
        <f t="shared" si="17"/>
        <v>115.42</v>
      </c>
      <c r="F275" s="47">
        <f t="shared" si="18"/>
        <v>513.7241410846545</v>
      </c>
    </row>
    <row r="276" spans="2:6" s="41" customFormat="1" ht="15">
      <c r="B276" s="42">
        <f>+IF(MAX(B$12:B275)=$F$7,"",B275+1)</f>
        <v>264</v>
      </c>
      <c r="C276" s="43">
        <f t="shared" si="19"/>
        <v>43594.38675365125</v>
      </c>
      <c r="D276" s="48">
        <f t="shared" si="16"/>
        <v>399.34414108465455</v>
      </c>
      <c r="E276" s="45">
        <f t="shared" si="17"/>
        <v>114.38</v>
      </c>
      <c r="F276" s="47">
        <f t="shared" si="18"/>
        <v>513.7241410846545</v>
      </c>
    </row>
    <row r="277" spans="2:6" s="41" customFormat="1" ht="15">
      <c r="B277" s="42">
        <f>+IF(MAX(B$12:B276)=$F$7,"",B276+1)</f>
        <v>265</v>
      </c>
      <c r="C277" s="43">
        <f t="shared" si="19"/>
        <v>43194.01261256659</v>
      </c>
      <c r="D277" s="48">
        <f t="shared" si="16"/>
        <v>400.3741410846545</v>
      </c>
      <c r="E277" s="45">
        <f t="shared" si="17"/>
        <v>113.35</v>
      </c>
      <c r="F277" s="47">
        <f t="shared" si="18"/>
        <v>513.7241410846545</v>
      </c>
    </row>
    <row r="278" spans="2:6" s="41" customFormat="1" ht="15">
      <c r="B278" s="42">
        <f>+IF(MAX(B$12:B277)=$F$7,"",B277+1)</f>
        <v>266</v>
      </c>
      <c r="C278" s="43">
        <f t="shared" si="19"/>
        <v>42792.58847148194</v>
      </c>
      <c r="D278" s="48">
        <f t="shared" si="16"/>
        <v>401.42414108465454</v>
      </c>
      <c r="E278" s="45">
        <f t="shared" si="17"/>
        <v>112.3</v>
      </c>
      <c r="F278" s="47">
        <f t="shared" si="18"/>
        <v>513.7241410846545</v>
      </c>
    </row>
    <row r="279" spans="2:6" s="41" customFormat="1" ht="15">
      <c r="B279" s="42">
        <f>+IF(MAX(B$12:B278)=$F$7,"",B278+1)</f>
        <v>267</v>
      </c>
      <c r="C279" s="43">
        <f t="shared" si="19"/>
        <v>42390.12433039729</v>
      </c>
      <c r="D279" s="48">
        <f t="shared" si="16"/>
        <v>402.46414108465456</v>
      </c>
      <c r="E279" s="45">
        <f t="shared" si="17"/>
        <v>111.26</v>
      </c>
      <c r="F279" s="47">
        <f t="shared" si="18"/>
        <v>513.7241410846545</v>
      </c>
    </row>
    <row r="280" spans="2:6" s="41" customFormat="1" ht="15">
      <c r="B280" s="42">
        <f>+IF(MAX(B$12:B279)=$F$7,"",B279+1)</f>
        <v>268</v>
      </c>
      <c r="C280" s="43">
        <f t="shared" si="19"/>
        <v>41986.61018931263</v>
      </c>
      <c r="D280" s="48">
        <f t="shared" si="16"/>
        <v>403.51414108465457</v>
      </c>
      <c r="E280" s="45">
        <f t="shared" si="17"/>
        <v>110.21</v>
      </c>
      <c r="F280" s="47">
        <f t="shared" si="18"/>
        <v>513.7241410846545</v>
      </c>
    </row>
    <row r="281" spans="2:6" s="41" customFormat="1" ht="15">
      <c r="B281" s="42">
        <f>+IF(MAX(B$12:B280)=$F$7,"",B280+1)</f>
        <v>269</v>
      </c>
      <c r="C281" s="43">
        <f t="shared" si="19"/>
        <v>41582.056048227976</v>
      </c>
      <c r="D281" s="48">
        <f t="shared" si="16"/>
        <v>404.55414108465453</v>
      </c>
      <c r="E281" s="45">
        <f t="shared" si="17"/>
        <v>109.17</v>
      </c>
      <c r="F281" s="47">
        <f t="shared" si="18"/>
        <v>513.7241410846545</v>
      </c>
    </row>
    <row r="282" spans="2:6" s="41" customFormat="1" ht="15">
      <c r="B282" s="42">
        <f>+IF(MAX(B$12:B281)=$F$7,"",B281+1)</f>
        <v>270</v>
      </c>
      <c r="C282" s="43">
        <f t="shared" si="19"/>
        <v>41176.44190714332</v>
      </c>
      <c r="D282" s="48">
        <f t="shared" si="16"/>
        <v>405.61414108465453</v>
      </c>
      <c r="E282" s="45">
        <f t="shared" si="17"/>
        <v>108.11</v>
      </c>
      <c r="F282" s="47">
        <f t="shared" si="18"/>
        <v>513.7241410846545</v>
      </c>
    </row>
    <row r="283" spans="2:6" s="41" customFormat="1" ht="15">
      <c r="B283" s="42">
        <f>+IF(MAX(B$12:B282)=$F$7,"",B282+1)</f>
        <v>271</v>
      </c>
      <c r="C283" s="43">
        <f t="shared" si="19"/>
        <v>40769.777766058665</v>
      </c>
      <c r="D283" s="48">
        <f t="shared" si="16"/>
        <v>406.66414108465455</v>
      </c>
      <c r="E283" s="45">
        <f t="shared" si="17"/>
        <v>107.06</v>
      </c>
      <c r="F283" s="47">
        <f t="shared" si="18"/>
        <v>513.7241410846545</v>
      </c>
    </row>
    <row r="284" spans="2:6" s="41" customFormat="1" ht="15">
      <c r="B284" s="42">
        <f>+IF(MAX(B$12:B283)=$F$7,"",B283+1)</f>
        <v>272</v>
      </c>
      <c r="C284" s="43">
        <f t="shared" si="19"/>
        <v>40362.05362497401</v>
      </c>
      <c r="D284" s="48">
        <f t="shared" si="16"/>
        <v>407.72414108465455</v>
      </c>
      <c r="E284" s="45">
        <f t="shared" si="17"/>
        <v>106</v>
      </c>
      <c r="F284" s="47">
        <f t="shared" si="18"/>
        <v>513.7241410846545</v>
      </c>
    </row>
    <row r="285" spans="2:6" s="41" customFormat="1" ht="15">
      <c r="B285" s="42">
        <f>+IF(MAX(B$12:B284)=$F$7,"",B284+1)</f>
        <v>273</v>
      </c>
      <c r="C285" s="43">
        <f t="shared" si="19"/>
        <v>39953.26948388936</v>
      </c>
      <c r="D285" s="48">
        <f t="shared" si="16"/>
        <v>408.78414108465455</v>
      </c>
      <c r="E285" s="45">
        <f t="shared" si="17"/>
        <v>104.94</v>
      </c>
      <c r="F285" s="47">
        <f t="shared" si="18"/>
        <v>513.7241410846545</v>
      </c>
    </row>
    <row r="286" spans="2:6" s="41" customFormat="1" ht="15">
      <c r="B286" s="42">
        <f>+IF(MAX(B$12:B285)=$F$7,"",B285+1)</f>
        <v>274</v>
      </c>
      <c r="C286" s="43">
        <f t="shared" si="19"/>
        <v>39543.4253428047</v>
      </c>
      <c r="D286" s="48">
        <f t="shared" si="16"/>
        <v>409.84414108465455</v>
      </c>
      <c r="E286" s="45">
        <f t="shared" si="17"/>
        <v>103.88</v>
      </c>
      <c r="F286" s="47">
        <f t="shared" si="18"/>
        <v>513.7241410846545</v>
      </c>
    </row>
    <row r="287" spans="2:6" s="41" customFormat="1" ht="15">
      <c r="B287" s="42">
        <f>+IF(MAX(B$12:B286)=$F$7,"",B286+1)</f>
        <v>275</v>
      </c>
      <c r="C287" s="43">
        <f t="shared" si="19"/>
        <v>39132.511201720044</v>
      </c>
      <c r="D287" s="48">
        <f t="shared" si="16"/>
        <v>410.91414108465455</v>
      </c>
      <c r="E287" s="45">
        <f t="shared" si="17"/>
        <v>102.81</v>
      </c>
      <c r="F287" s="47">
        <f t="shared" si="18"/>
        <v>513.7241410846545</v>
      </c>
    </row>
    <row r="288" spans="2:6" s="41" customFormat="1" ht="15">
      <c r="B288" s="42">
        <f>+IF(MAX(B$12:B287)=$F$7,"",B287+1)</f>
        <v>276</v>
      </c>
      <c r="C288" s="43">
        <f t="shared" si="19"/>
        <v>38720.52706063539</v>
      </c>
      <c r="D288" s="48">
        <f t="shared" si="16"/>
        <v>411.98414108465454</v>
      </c>
      <c r="E288" s="45">
        <f t="shared" si="17"/>
        <v>101.74</v>
      </c>
      <c r="F288" s="47">
        <f t="shared" si="18"/>
        <v>513.7241410846545</v>
      </c>
    </row>
    <row r="289" spans="2:6" s="41" customFormat="1" ht="15">
      <c r="B289" s="42">
        <f>+IF(MAX(B$12:B288)=$F$7,"",B288+1)</f>
        <v>277</v>
      </c>
      <c r="C289" s="43">
        <f t="shared" si="19"/>
        <v>38307.47291955073</v>
      </c>
      <c r="D289" s="48">
        <f t="shared" si="16"/>
        <v>413.05414108465453</v>
      </c>
      <c r="E289" s="45">
        <f t="shared" si="17"/>
        <v>100.67</v>
      </c>
      <c r="F289" s="47">
        <f t="shared" si="18"/>
        <v>513.7241410846545</v>
      </c>
    </row>
    <row r="290" spans="2:6" s="41" customFormat="1" ht="15">
      <c r="B290" s="42">
        <f>+IF(MAX(B$12:B289)=$F$7,"",B289+1)</f>
        <v>278</v>
      </c>
      <c r="C290" s="43">
        <f t="shared" si="19"/>
        <v>37893.348778466076</v>
      </c>
      <c r="D290" s="48">
        <f t="shared" si="16"/>
        <v>414.1241410846545</v>
      </c>
      <c r="E290" s="45">
        <f t="shared" si="17"/>
        <v>99.6</v>
      </c>
      <c r="F290" s="47">
        <f t="shared" si="18"/>
        <v>513.7241410846545</v>
      </c>
    </row>
    <row r="291" spans="2:6" s="41" customFormat="1" ht="15">
      <c r="B291" s="42">
        <f>+IF(MAX(B$12:B290)=$F$7,"",B290+1)</f>
        <v>279</v>
      </c>
      <c r="C291" s="43">
        <f t="shared" si="19"/>
        <v>37478.14463738142</v>
      </c>
      <c r="D291" s="48">
        <f t="shared" si="16"/>
        <v>415.20414108465457</v>
      </c>
      <c r="E291" s="45">
        <f t="shared" si="17"/>
        <v>98.52</v>
      </c>
      <c r="F291" s="47">
        <f t="shared" si="18"/>
        <v>513.7241410846545</v>
      </c>
    </row>
    <row r="292" spans="2:6" s="41" customFormat="1" ht="15">
      <c r="B292" s="42">
        <f>+IF(MAX(B$12:B291)=$F$7,"",B291+1)</f>
        <v>280</v>
      </c>
      <c r="C292" s="43">
        <f t="shared" si="19"/>
        <v>37061.860496296766</v>
      </c>
      <c r="D292" s="48">
        <f t="shared" si="16"/>
        <v>416.28414108465455</v>
      </c>
      <c r="E292" s="45">
        <f t="shared" si="17"/>
        <v>97.44</v>
      </c>
      <c r="F292" s="47">
        <f t="shared" si="18"/>
        <v>513.7241410846545</v>
      </c>
    </row>
    <row r="293" spans="2:6" s="41" customFormat="1" ht="15">
      <c r="B293" s="42">
        <f>+IF(MAX(B$12:B292)=$F$7,"",B292+1)</f>
        <v>281</v>
      </c>
      <c r="C293" s="43">
        <f t="shared" si="19"/>
        <v>36644.49635521211</v>
      </c>
      <c r="D293" s="48">
        <f t="shared" si="16"/>
        <v>417.36414108465453</v>
      </c>
      <c r="E293" s="45">
        <f t="shared" si="17"/>
        <v>96.36</v>
      </c>
      <c r="F293" s="47">
        <f t="shared" si="18"/>
        <v>513.7241410846545</v>
      </c>
    </row>
    <row r="294" spans="2:6" s="41" customFormat="1" ht="15">
      <c r="B294" s="42">
        <f>+IF(MAX(B$12:B293)=$F$7,"",B293+1)</f>
        <v>282</v>
      </c>
      <c r="C294" s="43">
        <f t="shared" si="19"/>
        <v>36226.052214127456</v>
      </c>
      <c r="D294" s="48">
        <f t="shared" si="16"/>
        <v>418.4441410846546</v>
      </c>
      <c r="E294" s="45">
        <f t="shared" si="17"/>
        <v>95.28</v>
      </c>
      <c r="F294" s="47">
        <f t="shared" si="18"/>
        <v>513.7241410846545</v>
      </c>
    </row>
    <row r="295" spans="2:6" s="41" customFormat="1" ht="15">
      <c r="B295" s="42">
        <f>+IF(MAX(B$12:B294)=$F$7,"",B294+1)</f>
        <v>283</v>
      </c>
      <c r="C295" s="43">
        <f t="shared" si="19"/>
        <v>35806.518073042804</v>
      </c>
      <c r="D295" s="48">
        <f t="shared" si="16"/>
        <v>419.53414108465455</v>
      </c>
      <c r="E295" s="45">
        <f t="shared" si="17"/>
        <v>94.19</v>
      </c>
      <c r="F295" s="47">
        <f t="shared" si="18"/>
        <v>513.7241410846545</v>
      </c>
    </row>
    <row r="296" spans="2:6" s="41" customFormat="1" ht="15">
      <c r="B296" s="42">
        <f>+IF(MAX(B$12:B295)=$F$7,"",B295+1)</f>
        <v>284</v>
      </c>
      <c r="C296" s="43">
        <f t="shared" si="19"/>
        <v>35385.89393195815</v>
      </c>
      <c r="D296" s="48">
        <f t="shared" si="16"/>
        <v>420.6241410846545</v>
      </c>
      <c r="E296" s="45">
        <f t="shared" si="17"/>
        <v>93.1</v>
      </c>
      <c r="F296" s="47">
        <f t="shared" si="18"/>
        <v>513.7241410846545</v>
      </c>
    </row>
    <row r="297" spans="2:6" s="41" customFormat="1" ht="15">
      <c r="B297" s="42">
        <f>+IF(MAX(B$12:B296)=$F$7,"",B296+1)</f>
        <v>285</v>
      </c>
      <c r="C297" s="43">
        <f t="shared" si="19"/>
        <v>34964.16979087349</v>
      </c>
      <c r="D297" s="48">
        <f t="shared" si="16"/>
        <v>421.72414108465455</v>
      </c>
      <c r="E297" s="45">
        <f t="shared" si="17"/>
        <v>92</v>
      </c>
      <c r="F297" s="47">
        <f t="shared" si="18"/>
        <v>513.7241410846545</v>
      </c>
    </row>
    <row r="298" spans="2:6" s="41" customFormat="1" ht="15">
      <c r="B298" s="42">
        <f>+IF(MAX(B$12:B297)=$F$7,"",B297+1)</f>
        <v>286</v>
      </c>
      <c r="C298" s="43">
        <f t="shared" si="19"/>
        <v>34541.35564978884</v>
      </c>
      <c r="D298" s="48">
        <f t="shared" si="16"/>
        <v>422.8141410846546</v>
      </c>
      <c r="E298" s="45">
        <f t="shared" si="17"/>
        <v>90.91</v>
      </c>
      <c r="F298" s="47">
        <f t="shared" si="18"/>
        <v>513.7241410846545</v>
      </c>
    </row>
    <row r="299" spans="2:6" s="41" customFormat="1" ht="15">
      <c r="B299" s="42">
        <f>+IF(MAX(B$12:B298)=$F$7,"",B298+1)</f>
        <v>287</v>
      </c>
      <c r="C299" s="43">
        <f t="shared" si="19"/>
        <v>34117.441508704185</v>
      </c>
      <c r="D299" s="48">
        <f t="shared" si="16"/>
        <v>423.91414108465455</v>
      </c>
      <c r="E299" s="45">
        <f t="shared" si="17"/>
        <v>89.81</v>
      </c>
      <c r="F299" s="47">
        <f t="shared" si="18"/>
        <v>513.7241410846545</v>
      </c>
    </row>
    <row r="300" spans="2:6" s="41" customFormat="1" ht="15">
      <c r="B300" s="42">
        <f>+IF(MAX(B$12:B299)=$F$7,"",B299+1)</f>
        <v>288</v>
      </c>
      <c r="C300" s="43">
        <f t="shared" si="19"/>
        <v>33692.42736761953</v>
      </c>
      <c r="D300" s="48">
        <f t="shared" si="16"/>
        <v>425.01414108465457</v>
      </c>
      <c r="E300" s="45">
        <f t="shared" si="17"/>
        <v>88.71</v>
      </c>
      <c r="F300" s="47">
        <f t="shared" si="18"/>
        <v>513.7241410846545</v>
      </c>
    </row>
    <row r="301" spans="2:6" s="41" customFormat="1" ht="15">
      <c r="B301" s="42">
        <f>+IF(MAX(B$12:B300)=$F$7,"",B300+1)</f>
        <v>289</v>
      </c>
      <c r="C301" s="43">
        <f t="shared" si="19"/>
        <v>33266.303226534874</v>
      </c>
      <c r="D301" s="48">
        <f t="shared" si="16"/>
        <v>426.1241410846545</v>
      </c>
      <c r="E301" s="45">
        <f t="shared" si="17"/>
        <v>87.6</v>
      </c>
      <c r="F301" s="47">
        <f t="shared" si="18"/>
        <v>513.7241410846545</v>
      </c>
    </row>
    <row r="302" spans="2:6" s="41" customFormat="1" ht="15">
      <c r="B302" s="42">
        <f>+IF(MAX(B$12:B301)=$F$7,"",B301+1)</f>
        <v>290</v>
      </c>
      <c r="C302" s="43">
        <f t="shared" si="19"/>
        <v>32839.06908545022</v>
      </c>
      <c r="D302" s="48">
        <f t="shared" si="16"/>
        <v>427.23414108465454</v>
      </c>
      <c r="E302" s="45">
        <f t="shared" si="17"/>
        <v>86.49</v>
      </c>
      <c r="F302" s="47">
        <f t="shared" si="18"/>
        <v>513.7241410846545</v>
      </c>
    </row>
    <row r="303" spans="2:6" s="41" customFormat="1" ht="15">
      <c r="B303" s="42">
        <f>+IF(MAX(B$12:B302)=$F$7,"",B302+1)</f>
        <v>291</v>
      </c>
      <c r="C303" s="43">
        <f t="shared" si="19"/>
        <v>32410.724944365564</v>
      </c>
      <c r="D303" s="48">
        <f t="shared" si="16"/>
        <v>428.34414108465455</v>
      </c>
      <c r="E303" s="45">
        <f t="shared" si="17"/>
        <v>85.38</v>
      </c>
      <c r="F303" s="47">
        <f t="shared" si="18"/>
        <v>513.7241410846545</v>
      </c>
    </row>
    <row r="304" spans="2:6" s="41" customFormat="1" ht="15">
      <c r="B304" s="42">
        <f>+IF(MAX(B$12:B303)=$F$7,"",B303+1)</f>
        <v>292</v>
      </c>
      <c r="C304" s="43">
        <f t="shared" si="19"/>
        <v>31981.27080328091</v>
      </c>
      <c r="D304" s="48">
        <f t="shared" si="16"/>
        <v>429.45414108465457</v>
      </c>
      <c r="E304" s="45">
        <f t="shared" si="17"/>
        <v>84.27</v>
      </c>
      <c r="F304" s="47">
        <f t="shared" si="18"/>
        <v>513.7241410846545</v>
      </c>
    </row>
    <row r="305" spans="2:6" s="41" customFormat="1" ht="15">
      <c r="B305" s="42">
        <f>+IF(MAX(B$12:B304)=$F$7,"",B304+1)</f>
        <v>293</v>
      </c>
      <c r="C305" s="43">
        <f t="shared" si="19"/>
        <v>31550.696662196257</v>
      </c>
      <c r="D305" s="48">
        <f t="shared" si="16"/>
        <v>430.57414108465457</v>
      </c>
      <c r="E305" s="45">
        <f t="shared" si="17"/>
        <v>83.15</v>
      </c>
      <c r="F305" s="47">
        <f t="shared" si="18"/>
        <v>513.7241410846545</v>
      </c>
    </row>
    <row r="306" spans="2:6" s="41" customFormat="1" ht="15">
      <c r="B306" s="42">
        <f>+IF(MAX(B$12:B305)=$F$7,"",B305+1)</f>
        <v>294</v>
      </c>
      <c r="C306" s="43">
        <f t="shared" si="19"/>
        <v>31119.0025211116</v>
      </c>
      <c r="D306" s="48">
        <f t="shared" si="16"/>
        <v>431.6941410846546</v>
      </c>
      <c r="E306" s="45">
        <f t="shared" si="17"/>
        <v>82.03</v>
      </c>
      <c r="F306" s="47">
        <f t="shared" si="18"/>
        <v>513.7241410846545</v>
      </c>
    </row>
    <row r="307" spans="2:6" s="41" customFormat="1" ht="15">
      <c r="B307" s="42">
        <f>+IF(MAX(B$12:B306)=$F$7,"",B306+1)</f>
        <v>295</v>
      </c>
      <c r="C307" s="43">
        <f t="shared" si="19"/>
        <v>30686.188380026946</v>
      </c>
      <c r="D307" s="48">
        <f t="shared" si="16"/>
        <v>432.8141410846546</v>
      </c>
      <c r="E307" s="45">
        <f t="shared" si="17"/>
        <v>80.91</v>
      </c>
      <c r="F307" s="47">
        <f t="shared" si="18"/>
        <v>513.7241410846545</v>
      </c>
    </row>
    <row r="308" spans="2:6" s="41" customFormat="1" ht="15">
      <c r="B308" s="42">
        <f>+IF(MAX(B$12:B307)=$F$7,"",B307+1)</f>
        <v>296</v>
      </c>
      <c r="C308" s="43">
        <f t="shared" si="19"/>
        <v>30252.24423894229</v>
      </c>
      <c r="D308" s="48">
        <f t="shared" si="16"/>
        <v>433.9441410846546</v>
      </c>
      <c r="E308" s="45">
        <f t="shared" si="17"/>
        <v>79.78</v>
      </c>
      <c r="F308" s="47">
        <f t="shared" si="18"/>
        <v>513.7241410846545</v>
      </c>
    </row>
    <row r="309" spans="2:6" s="41" customFormat="1" ht="15">
      <c r="B309" s="42">
        <f>+IF(MAX(B$12:B308)=$F$7,"",B308+1)</f>
        <v>297</v>
      </c>
      <c r="C309" s="43">
        <f t="shared" si="19"/>
        <v>29817.180097857636</v>
      </c>
      <c r="D309" s="48">
        <f aca="true" t="shared" si="20" ref="D309:D372">+IF(B309="","",IF(B309&gt;$F$7,0,IF(B309=$F$7,C308,IF($E$614="francese",F309-E309,$C$12/$F$7))))</f>
        <v>435.0641410846546</v>
      </c>
      <c r="E309" s="45">
        <f aca="true" t="shared" si="21" ref="E309:E372">+IF(B309="","",ROUND(C308*$D$9/$D$8,2))</f>
        <v>78.66</v>
      </c>
      <c r="F309" s="47">
        <f aca="true" t="shared" si="22" ref="F309:F372">IF(B309="","",IF(B309&gt;$F$7,0,IF($E$614="francese",-PMT($D$9/$D$8,$F$7,$C$12,0,0),D309+E309)))</f>
        <v>513.7241410846545</v>
      </c>
    </row>
    <row r="310" spans="2:6" s="41" customFormat="1" ht="15">
      <c r="B310" s="42">
        <f>+IF(MAX(B$12:B309)=$F$7,"",B309+1)</f>
        <v>298</v>
      </c>
      <c r="C310" s="43">
        <f aca="true" t="shared" si="23" ref="C310:C373">+IF(B310="","",C309-D310)</f>
        <v>29380.97595677298</v>
      </c>
      <c r="D310" s="48">
        <f t="shared" si="20"/>
        <v>436.20414108465457</v>
      </c>
      <c r="E310" s="45">
        <f t="shared" si="21"/>
        <v>77.52</v>
      </c>
      <c r="F310" s="47">
        <f t="shared" si="22"/>
        <v>513.7241410846545</v>
      </c>
    </row>
    <row r="311" spans="2:6" s="41" customFormat="1" ht="15">
      <c r="B311" s="42">
        <f>+IF(MAX(B$12:B310)=$F$7,"",B310+1)</f>
        <v>299</v>
      </c>
      <c r="C311" s="43">
        <f t="shared" si="23"/>
        <v>28943.641815688326</v>
      </c>
      <c r="D311" s="48">
        <f t="shared" si="20"/>
        <v>437.33414108465456</v>
      </c>
      <c r="E311" s="45">
        <f t="shared" si="21"/>
        <v>76.39</v>
      </c>
      <c r="F311" s="47">
        <f t="shared" si="22"/>
        <v>513.7241410846545</v>
      </c>
    </row>
    <row r="312" spans="2:6" s="41" customFormat="1" ht="15">
      <c r="B312" s="42">
        <f>+IF(MAX(B$12:B311)=$F$7,"",B311+1)</f>
        <v>300</v>
      </c>
      <c r="C312" s="43">
        <f t="shared" si="23"/>
        <v>28505.167674603672</v>
      </c>
      <c r="D312" s="48">
        <f t="shared" si="20"/>
        <v>438.47414108465455</v>
      </c>
      <c r="E312" s="45">
        <f t="shared" si="21"/>
        <v>75.25</v>
      </c>
      <c r="F312" s="47">
        <f t="shared" si="22"/>
        <v>513.7241410846545</v>
      </c>
    </row>
    <row r="313" spans="2:6" s="41" customFormat="1" ht="15">
      <c r="B313" s="42">
        <f>+IF(MAX(B$12:B312)=$F$7,"",B312+1)</f>
        <v>301</v>
      </c>
      <c r="C313" s="43">
        <f t="shared" si="23"/>
        <v>28065.553533519018</v>
      </c>
      <c r="D313" s="48">
        <f t="shared" si="20"/>
        <v>439.61414108465453</v>
      </c>
      <c r="E313" s="45">
        <f t="shared" si="21"/>
        <v>74.11</v>
      </c>
      <c r="F313" s="47">
        <f t="shared" si="22"/>
        <v>513.7241410846545</v>
      </c>
    </row>
    <row r="314" spans="2:6" s="41" customFormat="1" ht="15">
      <c r="B314" s="42">
        <f>+IF(MAX(B$12:B313)=$F$7,"",B313+1)</f>
        <v>302</v>
      </c>
      <c r="C314" s="43">
        <f t="shared" si="23"/>
        <v>27624.799392434365</v>
      </c>
      <c r="D314" s="48">
        <f t="shared" si="20"/>
        <v>440.7541410846545</v>
      </c>
      <c r="E314" s="45">
        <f t="shared" si="21"/>
        <v>72.97</v>
      </c>
      <c r="F314" s="47">
        <f t="shared" si="22"/>
        <v>513.7241410846545</v>
      </c>
    </row>
    <row r="315" spans="2:6" s="41" customFormat="1" ht="15">
      <c r="B315" s="42">
        <f>+IF(MAX(B$12:B314)=$F$7,"",B314+1)</f>
        <v>303</v>
      </c>
      <c r="C315" s="43">
        <f t="shared" si="23"/>
        <v>27182.89525134971</v>
      </c>
      <c r="D315" s="48">
        <f t="shared" si="20"/>
        <v>441.90414108465455</v>
      </c>
      <c r="E315" s="45">
        <f t="shared" si="21"/>
        <v>71.82</v>
      </c>
      <c r="F315" s="47">
        <f t="shared" si="22"/>
        <v>513.7241410846545</v>
      </c>
    </row>
    <row r="316" spans="2:6" s="41" customFormat="1" ht="15">
      <c r="B316" s="42">
        <f>+IF(MAX(B$12:B315)=$F$7,"",B315+1)</f>
        <v>304</v>
      </c>
      <c r="C316" s="43">
        <f t="shared" si="23"/>
        <v>26739.851110265055</v>
      </c>
      <c r="D316" s="48">
        <f t="shared" si="20"/>
        <v>443.04414108465454</v>
      </c>
      <c r="E316" s="45">
        <f t="shared" si="21"/>
        <v>70.68</v>
      </c>
      <c r="F316" s="47">
        <f t="shared" si="22"/>
        <v>513.7241410846545</v>
      </c>
    </row>
    <row r="317" spans="2:6" s="41" customFormat="1" ht="15">
      <c r="B317" s="42">
        <f>+IF(MAX(B$12:B316)=$F$7,"",B316+1)</f>
        <v>305</v>
      </c>
      <c r="C317" s="43">
        <f t="shared" si="23"/>
        <v>26295.6469691804</v>
      </c>
      <c r="D317" s="48">
        <f t="shared" si="20"/>
        <v>444.20414108465457</v>
      </c>
      <c r="E317" s="45">
        <f t="shared" si="21"/>
        <v>69.52</v>
      </c>
      <c r="F317" s="47">
        <f t="shared" si="22"/>
        <v>513.7241410846545</v>
      </c>
    </row>
    <row r="318" spans="2:6" s="41" customFormat="1" ht="15">
      <c r="B318" s="42">
        <f>+IF(MAX(B$12:B317)=$F$7,"",B317+1)</f>
        <v>306</v>
      </c>
      <c r="C318" s="43">
        <f t="shared" si="23"/>
        <v>25850.292828095746</v>
      </c>
      <c r="D318" s="48">
        <f t="shared" si="20"/>
        <v>445.35414108465454</v>
      </c>
      <c r="E318" s="45">
        <f t="shared" si="21"/>
        <v>68.37</v>
      </c>
      <c r="F318" s="47">
        <f t="shared" si="22"/>
        <v>513.7241410846545</v>
      </c>
    </row>
    <row r="319" spans="2:6" s="41" customFormat="1" ht="15">
      <c r="B319" s="42">
        <f>+IF(MAX(B$12:B318)=$F$7,"",B318+1)</f>
        <v>307</v>
      </c>
      <c r="C319" s="43">
        <f t="shared" si="23"/>
        <v>25403.77868701109</v>
      </c>
      <c r="D319" s="48">
        <f t="shared" si="20"/>
        <v>446.51414108465457</v>
      </c>
      <c r="E319" s="45">
        <f t="shared" si="21"/>
        <v>67.21</v>
      </c>
      <c r="F319" s="47">
        <f t="shared" si="22"/>
        <v>513.7241410846545</v>
      </c>
    </row>
    <row r="320" spans="2:6" s="41" customFormat="1" ht="15">
      <c r="B320" s="42">
        <f>+IF(MAX(B$12:B319)=$F$7,"",B319+1)</f>
        <v>308</v>
      </c>
      <c r="C320" s="43">
        <f t="shared" si="23"/>
        <v>24956.104545926435</v>
      </c>
      <c r="D320" s="48">
        <f t="shared" si="20"/>
        <v>447.67414108465454</v>
      </c>
      <c r="E320" s="45">
        <f t="shared" si="21"/>
        <v>66.05</v>
      </c>
      <c r="F320" s="47">
        <f t="shared" si="22"/>
        <v>513.7241410846545</v>
      </c>
    </row>
    <row r="321" spans="2:6" s="41" customFormat="1" ht="15">
      <c r="B321" s="42">
        <f>+IF(MAX(B$12:B320)=$F$7,"",B320+1)</f>
        <v>309</v>
      </c>
      <c r="C321" s="43">
        <f t="shared" si="23"/>
        <v>24507.27040484178</v>
      </c>
      <c r="D321" s="48">
        <f t="shared" si="20"/>
        <v>448.83414108465456</v>
      </c>
      <c r="E321" s="45">
        <f t="shared" si="21"/>
        <v>64.89</v>
      </c>
      <c r="F321" s="47">
        <f t="shared" si="22"/>
        <v>513.7241410846545</v>
      </c>
    </row>
    <row r="322" spans="2:6" s="41" customFormat="1" ht="15">
      <c r="B322" s="42">
        <f>+IF(MAX(B$12:B321)=$F$7,"",B321+1)</f>
        <v>310</v>
      </c>
      <c r="C322" s="43">
        <f t="shared" si="23"/>
        <v>24057.266263757127</v>
      </c>
      <c r="D322" s="48">
        <f t="shared" si="20"/>
        <v>450.0041410846545</v>
      </c>
      <c r="E322" s="45">
        <f t="shared" si="21"/>
        <v>63.72</v>
      </c>
      <c r="F322" s="47">
        <f t="shared" si="22"/>
        <v>513.7241410846545</v>
      </c>
    </row>
    <row r="323" spans="2:6" s="41" customFormat="1" ht="15">
      <c r="B323" s="42">
        <f>+IF(MAX(B$12:B322)=$F$7,"",B322+1)</f>
        <v>311</v>
      </c>
      <c r="C323" s="43">
        <f t="shared" si="23"/>
        <v>23606.09212267247</v>
      </c>
      <c r="D323" s="48">
        <f t="shared" si="20"/>
        <v>451.17414108465454</v>
      </c>
      <c r="E323" s="45">
        <f t="shared" si="21"/>
        <v>62.55</v>
      </c>
      <c r="F323" s="47">
        <f t="shared" si="22"/>
        <v>513.7241410846545</v>
      </c>
    </row>
    <row r="324" spans="2:6" s="41" customFormat="1" ht="15">
      <c r="B324" s="42">
        <f>+IF(MAX(B$12:B323)=$F$7,"",B323+1)</f>
        <v>312</v>
      </c>
      <c r="C324" s="43">
        <f t="shared" si="23"/>
        <v>23153.747981587818</v>
      </c>
      <c r="D324" s="48">
        <f t="shared" si="20"/>
        <v>452.34414108465455</v>
      </c>
      <c r="E324" s="45">
        <f t="shared" si="21"/>
        <v>61.38</v>
      </c>
      <c r="F324" s="47">
        <f t="shared" si="22"/>
        <v>513.7241410846545</v>
      </c>
    </row>
    <row r="325" spans="2:6" s="41" customFormat="1" ht="15">
      <c r="B325" s="42">
        <f>+IF(MAX(B$12:B324)=$F$7,"",B324+1)</f>
        <v>313</v>
      </c>
      <c r="C325" s="43">
        <f t="shared" si="23"/>
        <v>22700.223840503164</v>
      </c>
      <c r="D325" s="48">
        <f t="shared" si="20"/>
        <v>453.52414108465456</v>
      </c>
      <c r="E325" s="45">
        <f t="shared" si="21"/>
        <v>60.2</v>
      </c>
      <c r="F325" s="47">
        <f t="shared" si="22"/>
        <v>513.7241410846545</v>
      </c>
    </row>
    <row r="326" spans="2:6" s="41" customFormat="1" ht="15">
      <c r="B326" s="42">
        <f>+IF(MAX(B$12:B325)=$F$7,"",B325+1)</f>
        <v>314</v>
      </c>
      <c r="C326" s="43">
        <f t="shared" si="23"/>
        <v>22245.51969941851</v>
      </c>
      <c r="D326" s="48">
        <f t="shared" si="20"/>
        <v>454.70414108465457</v>
      </c>
      <c r="E326" s="45">
        <f t="shared" si="21"/>
        <v>59.02</v>
      </c>
      <c r="F326" s="47">
        <f t="shared" si="22"/>
        <v>513.7241410846545</v>
      </c>
    </row>
    <row r="327" spans="2:6" s="41" customFormat="1" ht="15">
      <c r="B327" s="42">
        <f>+IF(MAX(B$12:B326)=$F$7,"",B326+1)</f>
        <v>315</v>
      </c>
      <c r="C327" s="43">
        <f t="shared" si="23"/>
        <v>21789.635558333855</v>
      </c>
      <c r="D327" s="48">
        <f t="shared" si="20"/>
        <v>455.8841410846545</v>
      </c>
      <c r="E327" s="45">
        <f t="shared" si="21"/>
        <v>57.84</v>
      </c>
      <c r="F327" s="47">
        <f t="shared" si="22"/>
        <v>513.7241410846545</v>
      </c>
    </row>
    <row r="328" spans="2:6" s="41" customFormat="1" ht="15">
      <c r="B328" s="42">
        <f>+IF(MAX(B$12:B327)=$F$7,"",B327+1)</f>
        <v>316</v>
      </c>
      <c r="C328" s="43">
        <f t="shared" si="23"/>
        <v>21332.561417249202</v>
      </c>
      <c r="D328" s="48">
        <f t="shared" si="20"/>
        <v>457.07414108465457</v>
      </c>
      <c r="E328" s="45">
        <f t="shared" si="21"/>
        <v>56.65</v>
      </c>
      <c r="F328" s="47">
        <f t="shared" si="22"/>
        <v>513.7241410846545</v>
      </c>
    </row>
    <row r="329" spans="2:6" s="41" customFormat="1" ht="15">
      <c r="B329" s="42">
        <f>+IF(MAX(B$12:B328)=$F$7,"",B328+1)</f>
        <v>317</v>
      </c>
      <c r="C329" s="43">
        <f t="shared" si="23"/>
        <v>20874.297276164547</v>
      </c>
      <c r="D329" s="48">
        <f t="shared" si="20"/>
        <v>458.26414108465457</v>
      </c>
      <c r="E329" s="45">
        <f t="shared" si="21"/>
        <v>55.46</v>
      </c>
      <c r="F329" s="47">
        <f t="shared" si="22"/>
        <v>513.7241410846545</v>
      </c>
    </row>
    <row r="330" spans="2:6" s="41" customFormat="1" ht="15">
      <c r="B330" s="42">
        <f>+IF(MAX(B$12:B329)=$F$7,"",B329+1)</f>
        <v>318</v>
      </c>
      <c r="C330" s="43">
        <f t="shared" si="23"/>
        <v>20414.843135079893</v>
      </c>
      <c r="D330" s="48">
        <f t="shared" si="20"/>
        <v>459.45414108465457</v>
      </c>
      <c r="E330" s="45">
        <f t="shared" si="21"/>
        <v>54.27</v>
      </c>
      <c r="F330" s="47">
        <f t="shared" si="22"/>
        <v>513.7241410846545</v>
      </c>
    </row>
    <row r="331" spans="2:6" s="41" customFormat="1" ht="15">
      <c r="B331" s="42">
        <f>+IF(MAX(B$12:B330)=$F$7,"",B330+1)</f>
        <v>319</v>
      </c>
      <c r="C331" s="43">
        <f t="shared" si="23"/>
        <v>19954.19899399524</v>
      </c>
      <c r="D331" s="48">
        <f t="shared" si="20"/>
        <v>460.64414108465456</v>
      </c>
      <c r="E331" s="45">
        <f t="shared" si="21"/>
        <v>53.08</v>
      </c>
      <c r="F331" s="47">
        <f t="shared" si="22"/>
        <v>513.7241410846545</v>
      </c>
    </row>
    <row r="332" spans="2:6" s="41" customFormat="1" ht="15">
      <c r="B332" s="42">
        <f>+IF(MAX(B$12:B331)=$F$7,"",B331+1)</f>
        <v>320</v>
      </c>
      <c r="C332" s="43">
        <f t="shared" si="23"/>
        <v>19492.354852910586</v>
      </c>
      <c r="D332" s="48">
        <f t="shared" si="20"/>
        <v>461.84414108465455</v>
      </c>
      <c r="E332" s="45">
        <f t="shared" si="21"/>
        <v>51.88</v>
      </c>
      <c r="F332" s="47">
        <f t="shared" si="22"/>
        <v>513.7241410846545</v>
      </c>
    </row>
    <row r="333" spans="2:6" s="41" customFormat="1" ht="15">
      <c r="B333" s="42">
        <f>+IF(MAX(B$12:B332)=$F$7,"",B332+1)</f>
        <v>321</v>
      </c>
      <c r="C333" s="43">
        <f t="shared" si="23"/>
        <v>19029.310711825932</v>
      </c>
      <c r="D333" s="48">
        <f t="shared" si="20"/>
        <v>463.04414108465454</v>
      </c>
      <c r="E333" s="45">
        <f t="shared" si="21"/>
        <v>50.68</v>
      </c>
      <c r="F333" s="47">
        <f t="shared" si="22"/>
        <v>513.7241410846545</v>
      </c>
    </row>
    <row r="334" spans="2:6" s="41" customFormat="1" ht="15">
      <c r="B334" s="42">
        <f>+IF(MAX(B$12:B333)=$F$7,"",B333+1)</f>
        <v>322</v>
      </c>
      <c r="C334" s="43">
        <f t="shared" si="23"/>
        <v>18565.066570741277</v>
      </c>
      <c r="D334" s="48">
        <f t="shared" si="20"/>
        <v>464.24414108465453</v>
      </c>
      <c r="E334" s="45">
        <f t="shared" si="21"/>
        <v>49.48</v>
      </c>
      <c r="F334" s="47">
        <f t="shared" si="22"/>
        <v>513.7241410846545</v>
      </c>
    </row>
    <row r="335" spans="2:6" s="41" customFormat="1" ht="15">
      <c r="B335" s="42">
        <f>+IF(MAX(B$12:B334)=$F$7,"",B334+1)</f>
        <v>323</v>
      </c>
      <c r="C335" s="43">
        <f t="shared" si="23"/>
        <v>18099.612429656623</v>
      </c>
      <c r="D335" s="48">
        <f t="shared" si="20"/>
        <v>465.45414108465457</v>
      </c>
      <c r="E335" s="45">
        <f t="shared" si="21"/>
        <v>48.27</v>
      </c>
      <c r="F335" s="47">
        <f t="shared" si="22"/>
        <v>513.7241410846545</v>
      </c>
    </row>
    <row r="336" spans="2:6" s="41" customFormat="1" ht="15">
      <c r="B336" s="42">
        <f>+IF(MAX(B$12:B335)=$F$7,"",B335+1)</f>
        <v>324</v>
      </c>
      <c r="C336" s="43">
        <f t="shared" si="23"/>
        <v>17632.94828857197</v>
      </c>
      <c r="D336" s="48">
        <f t="shared" si="20"/>
        <v>466.66414108465455</v>
      </c>
      <c r="E336" s="45">
        <f t="shared" si="21"/>
        <v>47.06</v>
      </c>
      <c r="F336" s="47">
        <f t="shared" si="22"/>
        <v>513.7241410846545</v>
      </c>
    </row>
    <row r="337" spans="2:6" s="41" customFormat="1" ht="15">
      <c r="B337" s="42">
        <f>+IF(MAX(B$12:B336)=$F$7,"",B336+1)</f>
        <v>325</v>
      </c>
      <c r="C337" s="43">
        <f t="shared" si="23"/>
        <v>17165.074147487314</v>
      </c>
      <c r="D337" s="48">
        <f t="shared" si="20"/>
        <v>467.8741410846545</v>
      </c>
      <c r="E337" s="45">
        <f t="shared" si="21"/>
        <v>45.85</v>
      </c>
      <c r="F337" s="47">
        <f t="shared" si="22"/>
        <v>513.7241410846545</v>
      </c>
    </row>
    <row r="338" spans="2:6" s="41" customFormat="1" ht="15">
      <c r="B338" s="42">
        <f>+IF(MAX(B$12:B337)=$F$7,"",B337+1)</f>
        <v>326</v>
      </c>
      <c r="C338" s="43">
        <f t="shared" si="23"/>
        <v>16695.98000640266</v>
      </c>
      <c r="D338" s="48">
        <f t="shared" si="20"/>
        <v>469.09414108465455</v>
      </c>
      <c r="E338" s="45">
        <f t="shared" si="21"/>
        <v>44.63</v>
      </c>
      <c r="F338" s="47">
        <f t="shared" si="22"/>
        <v>513.7241410846545</v>
      </c>
    </row>
    <row r="339" spans="2:6" s="41" customFormat="1" ht="15">
      <c r="B339" s="42">
        <f>+IF(MAX(B$12:B338)=$F$7,"",B338+1)</f>
        <v>327</v>
      </c>
      <c r="C339" s="43">
        <f t="shared" si="23"/>
        <v>16225.665865318006</v>
      </c>
      <c r="D339" s="48">
        <f t="shared" si="20"/>
        <v>470.3141410846546</v>
      </c>
      <c r="E339" s="45">
        <f t="shared" si="21"/>
        <v>43.41</v>
      </c>
      <c r="F339" s="47">
        <f t="shared" si="22"/>
        <v>513.7241410846545</v>
      </c>
    </row>
    <row r="340" spans="2:6" s="41" customFormat="1" ht="15">
      <c r="B340" s="42">
        <f>+IF(MAX(B$12:B339)=$F$7,"",B339+1)</f>
        <v>328</v>
      </c>
      <c r="C340" s="43">
        <f t="shared" si="23"/>
        <v>15754.131724233352</v>
      </c>
      <c r="D340" s="48">
        <f t="shared" si="20"/>
        <v>471.53414108465455</v>
      </c>
      <c r="E340" s="45">
        <f t="shared" si="21"/>
        <v>42.19</v>
      </c>
      <c r="F340" s="47">
        <f t="shared" si="22"/>
        <v>513.7241410846545</v>
      </c>
    </row>
    <row r="341" spans="2:6" s="41" customFormat="1" ht="15">
      <c r="B341" s="42">
        <f>+IF(MAX(B$12:B340)=$F$7,"",B340+1)</f>
        <v>329</v>
      </c>
      <c r="C341" s="43">
        <f t="shared" si="23"/>
        <v>15281.367583148696</v>
      </c>
      <c r="D341" s="48">
        <f t="shared" si="20"/>
        <v>472.76414108465457</v>
      </c>
      <c r="E341" s="45">
        <f t="shared" si="21"/>
        <v>40.96</v>
      </c>
      <c r="F341" s="47">
        <f t="shared" si="22"/>
        <v>513.7241410846545</v>
      </c>
    </row>
    <row r="342" spans="2:6" s="41" customFormat="1" ht="15">
      <c r="B342" s="42">
        <f>+IF(MAX(B$12:B341)=$F$7,"",B341+1)</f>
        <v>330</v>
      </c>
      <c r="C342" s="43">
        <f t="shared" si="23"/>
        <v>14807.373442064041</v>
      </c>
      <c r="D342" s="48">
        <f t="shared" si="20"/>
        <v>473.99414108465453</v>
      </c>
      <c r="E342" s="45">
        <f t="shared" si="21"/>
        <v>39.73</v>
      </c>
      <c r="F342" s="47">
        <f t="shared" si="22"/>
        <v>513.7241410846545</v>
      </c>
    </row>
    <row r="343" spans="2:6" s="41" customFormat="1" ht="15">
      <c r="B343" s="42">
        <f>+IF(MAX(B$12:B342)=$F$7,"",B342+1)</f>
        <v>331</v>
      </c>
      <c r="C343" s="43">
        <f t="shared" si="23"/>
        <v>14332.149300979387</v>
      </c>
      <c r="D343" s="48">
        <f t="shared" si="20"/>
        <v>475.22414108465455</v>
      </c>
      <c r="E343" s="45">
        <f t="shared" si="21"/>
        <v>38.5</v>
      </c>
      <c r="F343" s="47">
        <f t="shared" si="22"/>
        <v>513.7241410846545</v>
      </c>
    </row>
    <row r="344" spans="2:6" s="41" customFormat="1" ht="15">
      <c r="B344" s="42">
        <f>+IF(MAX(B$12:B343)=$F$7,"",B343+1)</f>
        <v>332</v>
      </c>
      <c r="C344" s="43">
        <f t="shared" si="23"/>
        <v>13855.685159894732</v>
      </c>
      <c r="D344" s="48">
        <f t="shared" si="20"/>
        <v>476.46414108465456</v>
      </c>
      <c r="E344" s="45">
        <f t="shared" si="21"/>
        <v>37.26</v>
      </c>
      <c r="F344" s="47">
        <f t="shared" si="22"/>
        <v>513.7241410846545</v>
      </c>
    </row>
    <row r="345" spans="2:6" s="41" customFormat="1" ht="15">
      <c r="B345" s="42">
        <f>+IF(MAX(B$12:B344)=$F$7,"",B344+1)</f>
        <v>333</v>
      </c>
      <c r="C345" s="43">
        <f t="shared" si="23"/>
        <v>13377.981018810078</v>
      </c>
      <c r="D345" s="48">
        <f t="shared" si="20"/>
        <v>477.70414108465457</v>
      </c>
      <c r="E345" s="45">
        <f t="shared" si="21"/>
        <v>36.02</v>
      </c>
      <c r="F345" s="47">
        <f t="shared" si="22"/>
        <v>513.7241410846545</v>
      </c>
    </row>
    <row r="346" spans="2:6" s="41" customFormat="1" ht="15">
      <c r="B346" s="42">
        <f>+IF(MAX(B$12:B345)=$F$7,"",B345+1)</f>
        <v>334</v>
      </c>
      <c r="C346" s="43">
        <f t="shared" si="23"/>
        <v>12899.036877725424</v>
      </c>
      <c r="D346" s="48">
        <f t="shared" si="20"/>
        <v>478.9441410846546</v>
      </c>
      <c r="E346" s="45">
        <f t="shared" si="21"/>
        <v>34.78</v>
      </c>
      <c r="F346" s="47">
        <f t="shared" si="22"/>
        <v>513.7241410846545</v>
      </c>
    </row>
    <row r="347" spans="2:6" s="41" customFormat="1" ht="15">
      <c r="B347" s="42">
        <f>+IF(MAX(B$12:B346)=$F$7,"",B346+1)</f>
        <v>335</v>
      </c>
      <c r="C347" s="43">
        <f t="shared" si="23"/>
        <v>12418.85273664077</v>
      </c>
      <c r="D347" s="48">
        <f t="shared" si="20"/>
        <v>480.1841410846545</v>
      </c>
      <c r="E347" s="45">
        <f t="shared" si="21"/>
        <v>33.54</v>
      </c>
      <c r="F347" s="47">
        <f t="shared" si="22"/>
        <v>513.7241410846545</v>
      </c>
    </row>
    <row r="348" spans="2:6" s="41" customFormat="1" ht="15">
      <c r="B348" s="42">
        <f>+IF(MAX(B$12:B347)=$F$7,"",B347+1)</f>
        <v>336</v>
      </c>
      <c r="C348" s="43">
        <f t="shared" si="23"/>
        <v>11937.418595556117</v>
      </c>
      <c r="D348" s="48">
        <f t="shared" si="20"/>
        <v>481.4341410846545</v>
      </c>
      <c r="E348" s="45">
        <f t="shared" si="21"/>
        <v>32.29</v>
      </c>
      <c r="F348" s="47">
        <f t="shared" si="22"/>
        <v>513.7241410846545</v>
      </c>
    </row>
    <row r="349" spans="2:6" s="41" customFormat="1" ht="15">
      <c r="B349" s="42">
        <f>+IF(MAX(B$12:B348)=$F$7,"",B348+1)</f>
        <v>337</v>
      </c>
      <c r="C349" s="43">
        <f t="shared" si="23"/>
        <v>11454.734454471463</v>
      </c>
      <c r="D349" s="48">
        <f t="shared" si="20"/>
        <v>482.6841410846545</v>
      </c>
      <c r="E349" s="45">
        <f t="shared" si="21"/>
        <v>31.04</v>
      </c>
      <c r="F349" s="47">
        <f t="shared" si="22"/>
        <v>513.7241410846545</v>
      </c>
    </row>
    <row r="350" spans="2:6" s="41" customFormat="1" ht="15">
      <c r="B350" s="42">
        <f>+IF(MAX(B$12:B349)=$F$7,"",B349+1)</f>
        <v>338</v>
      </c>
      <c r="C350" s="43">
        <f t="shared" si="23"/>
        <v>10970.79031338681</v>
      </c>
      <c r="D350" s="48">
        <f t="shared" si="20"/>
        <v>483.9441410846546</v>
      </c>
      <c r="E350" s="45">
        <f t="shared" si="21"/>
        <v>29.78</v>
      </c>
      <c r="F350" s="47">
        <f t="shared" si="22"/>
        <v>513.7241410846545</v>
      </c>
    </row>
    <row r="351" spans="2:6" s="41" customFormat="1" ht="15">
      <c r="B351" s="42">
        <f>+IF(MAX(B$12:B350)=$F$7,"",B350+1)</f>
        <v>339</v>
      </c>
      <c r="C351" s="43">
        <f t="shared" si="23"/>
        <v>10485.586172302155</v>
      </c>
      <c r="D351" s="48">
        <f t="shared" si="20"/>
        <v>485.20414108465457</v>
      </c>
      <c r="E351" s="45">
        <f t="shared" si="21"/>
        <v>28.52</v>
      </c>
      <c r="F351" s="47">
        <f t="shared" si="22"/>
        <v>513.7241410846545</v>
      </c>
    </row>
    <row r="352" spans="2:6" s="41" customFormat="1" ht="15">
      <c r="B352" s="42">
        <f>+IF(MAX(B$12:B351)=$F$7,"",B351+1)</f>
        <v>340</v>
      </c>
      <c r="C352" s="43">
        <f t="shared" si="23"/>
        <v>9999.122031217501</v>
      </c>
      <c r="D352" s="48">
        <f t="shared" si="20"/>
        <v>486.46414108465456</v>
      </c>
      <c r="E352" s="45">
        <f t="shared" si="21"/>
        <v>27.26</v>
      </c>
      <c r="F352" s="47">
        <f t="shared" si="22"/>
        <v>513.7241410846545</v>
      </c>
    </row>
    <row r="353" spans="2:6" s="41" customFormat="1" ht="15">
      <c r="B353" s="42">
        <f>+IF(MAX(B$12:B352)=$F$7,"",B352+1)</f>
        <v>341</v>
      </c>
      <c r="C353" s="43">
        <f t="shared" si="23"/>
        <v>9511.397890132846</v>
      </c>
      <c r="D353" s="48">
        <f t="shared" si="20"/>
        <v>487.72414108465455</v>
      </c>
      <c r="E353" s="45">
        <f t="shared" si="21"/>
        <v>26</v>
      </c>
      <c r="F353" s="47">
        <f t="shared" si="22"/>
        <v>513.7241410846545</v>
      </c>
    </row>
    <row r="354" spans="2:6" s="41" customFormat="1" ht="15">
      <c r="B354" s="42">
        <f>+IF(MAX(B$12:B353)=$F$7,"",B353+1)</f>
        <v>342</v>
      </c>
      <c r="C354" s="43">
        <f t="shared" si="23"/>
        <v>9022.403749048191</v>
      </c>
      <c r="D354" s="48">
        <f t="shared" si="20"/>
        <v>488.99414108465453</v>
      </c>
      <c r="E354" s="45">
        <f t="shared" si="21"/>
        <v>24.73</v>
      </c>
      <c r="F354" s="47">
        <f t="shared" si="22"/>
        <v>513.7241410846545</v>
      </c>
    </row>
    <row r="355" spans="2:6" s="41" customFormat="1" ht="15">
      <c r="B355" s="42">
        <f>+IF(MAX(B$12:B354)=$F$7,"",B354+1)</f>
        <v>343</v>
      </c>
      <c r="C355" s="43">
        <f t="shared" si="23"/>
        <v>8532.139607963536</v>
      </c>
      <c r="D355" s="48">
        <f t="shared" si="20"/>
        <v>490.26414108465457</v>
      </c>
      <c r="E355" s="45">
        <f t="shared" si="21"/>
        <v>23.46</v>
      </c>
      <c r="F355" s="47">
        <f t="shared" si="22"/>
        <v>513.7241410846545</v>
      </c>
    </row>
    <row r="356" spans="2:6" s="41" customFormat="1" ht="15">
      <c r="B356" s="42">
        <f>+IF(MAX(B$12:B355)=$F$7,"",B355+1)</f>
        <v>344</v>
      </c>
      <c r="C356" s="43">
        <f t="shared" si="23"/>
        <v>8040.595466878882</v>
      </c>
      <c r="D356" s="48">
        <f t="shared" si="20"/>
        <v>491.54414108465454</v>
      </c>
      <c r="E356" s="45">
        <f t="shared" si="21"/>
        <v>22.18</v>
      </c>
      <c r="F356" s="47">
        <f t="shared" si="22"/>
        <v>513.7241410846545</v>
      </c>
    </row>
    <row r="357" spans="2:6" s="41" customFormat="1" ht="15">
      <c r="B357" s="42">
        <f>+IF(MAX(B$12:B356)=$F$7,"",B356+1)</f>
        <v>345</v>
      </c>
      <c r="C357" s="43">
        <f t="shared" si="23"/>
        <v>7547.781325794227</v>
      </c>
      <c r="D357" s="48">
        <f t="shared" si="20"/>
        <v>492.8141410846545</v>
      </c>
      <c r="E357" s="45">
        <f t="shared" si="21"/>
        <v>20.91</v>
      </c>
      <c r="F357" s="47">
        <f t="shared" si="22"/>
        <v>513.7241410846545</v>
      </c>
    </row>
    <row r="358" spans="2:6" s="41" customFormat="1" ht="15">
      <c r="B358" s="42">
        <f>+IF(MAX(B$12:B357)=$F$7,"",B357+1)</f>
        <v>346</v>
      </c>
      <c r="C358" s="43">
        <f t="shared" si="23"/>
        <v>7053.677184709572</v>
      </c>
      <c r="D358" s="48">
        <f t="shared" si="20"/>
        <v>494.10414108465454</v>
      </c>
      <c r="E358" s="45">
        <f t="shared" si="21"/>
        <v>19.62</v>
      </c>
      <c r="F358" s="47">
        <f t="shared" si="22"/>
        <v>513.7241410846545</v>
      </c>
    </row>
    <row r="359" spans="2:6" s="41" customFormat="1" ht="15">
      <c r="B359" s="42">
        <f>+IF(MAX(B$12:B358)=$F$7,"",B358+1)</f>
        <v>347</v>
      </c>
      <c r="C359" s="43">
        <f t="shared" si="23"/>
        <v>6558.293043624918</v>
      </c>
      <c r="D359" s="48">
        <f t="shared" si="20"/>
        <v>495.3841410846546</v>
      </c>
      <c r="E359" s="45">
        <f t="shared" si="21"/>
        <v>18.34</v>
      </c>
      <c r="F359" s="47">
        <f t="shared" si="22"/>
        <v>513.7241410846545</v>
      </c>
    </row>
    <row r="360" spans="2:6" s="41" customFormat="1" ht="15">
      <c r="B360" s="42">
        <f>+IF(MAX(B$12:B359)=$F$7,"",B359+1)</f>
        <v>348</v>
      </c>
      <c r="C360" s="43">
        <f t="shared" si="23"/>
        <v>6061.618902540264</v>
      </c>
      <c r="D360" s="48">
        <f t="shared" si="20"/>
        <v>496.67414108465454</v>
      </c>
      <c r="E360" s="45">
        <f t="shared" si="21"/>
        <v>17.05</v>
      </c>
      <c r="F360" s="47">
        <f t="shared" si="22"/>
        <v>513.7241410846545</v>
      </c>
    </row>
    <row r="361" spans="2:6" s="41" customFormat="1" ht="15">
      <c r="B361" s="42">
        <f>+IF(MAX(B$12:B360)=$F$7,"",B360+1)</f>
        <v>349</v>
      </c>
      <c r="C361" s="43">
        <f t="shared" si="23"/>
        <v>5563.654761455609</v>
      </c>
      <c r="D361" s="48">
        <f t="shared" si="20"/>
        <v>497.96414108465456</v>
      </c>
      <c r="E361" s="45">
        <f t="shared" si="21"/>
        <v>15.76</v>
      </c>
      <c r="F361" s="47">
        <f t="shared" si="22"/>
        <v>513.7241410846545</v>
      </c>
    </row>
    <row r="362" spans="2:6" s="41" customFormat="1" ht="15">
      <c r="B362" s="42">
        <f>+IF(MAX(B$12:B361)=$F$7,"",B361+1)</f>
        <v>350</v>
      </c>
      <c r="C362" s="43">
        <f t="shared" si="23"/>
        <v>5064.400620370955</v>
      </c>
      <c r="D362" s="48">
        <f t="shared" si="20"/>
        <v>499.2541410846545</v>
      </c>
      <c r="E362" s="45">
        <f t="shared" si="21"/>
        <v>14.47</v>
      </c>
      <c r="F362" s="47">
        <f t="shared" si="22"/>
        <v>513.7241410846545</v>
      </c>
    </row>
    <row r="363" spans="2:6" s="41" customFormat="1" ht="15">
      <c r="B363" s="42">
        <f>+IF(MAX(B$12:B362)=$F$7,"",B362+1)</f>
        <v>351</v>
      </c>
      <c r="C363" s="43">
        <f t="shared" si="23"/>
        <v>4563.846479286301</v>
      </c>
      <c r="D363" s="48">
        <f t="shared" si="20"/>
        <v>500.55414108465453</v>
      </c>
      <c r="E363" s="45">
        <f t="shared" si="21"/>
        <v>13.17</v>
      </c>
      <c r="F363" s="47">
        <f t="shared" si="22"/>
        <v>513.7241410846545</v>
      </c>
    </row>
    <row r="364" spans="2:6" s="41" customFormat="1" ht="15">
      <c r="B364" s="42">
        <f>+IF(MAX(B$12:B363)=$F$7,"",B363+1)</f>
        <v>352</v>
      </c>
      <c r="C364" s="43">
        <f t="shared" si="23"/>
        <v>4061.992338201646</v>
      </c>
      <c r="D364" s="48">
        <f t="shared" si="20"/>
        <v>501.85414108465454</v>
      </c>
      <c r="E364" s="45">
        <f t="shared" si="21"/>
        <v>11.87</v>
      </c>
      <c r="F364" s="47">
        <f t="shared" si="22"/>
        <v>513.7241410846545</v>
      </c>
    </row>
    <row r="365" spans="2:6" s="41" customFormat="1" ht="15">
      <c r="B365" s="42">
        <f>+IF(MAX(B$12:B364)=$F$7,"",B364+1)</f>
        <v>353</v>
      </c>
      <c r="C365" s="43">
        <f t="shared" si="23"/>
        <v>3558.8281971169913</v>
      </c>
      <c r="D365" s="48">
        <f t="shared" si="20"/>
        <v>503.16414108465455</v>
      </c>
      <c r="E365" s="45">
        <f t="shared" si="21"/>
        <v>10.56</v>
      </c>
      <c r="F365" s="47">
        <f t="shared" si="22"/>
        <v>513.7241410846545</v>
      </c>
    </row>
    <row r="366" spans="2:6" s="41" customFormat="1" ht="15">
      <c r="B366" s="42">
        <f>+IF(MAX(B$12:B365)=$F$7,"",B365+1)</f>
        <v>354</v>
      </c>
      <c r="C366" s="43">
        <f t="shared" si="23"/>
        <v>3054.3540560323368</v>
      </c>
      <c r="D366" s="48">
        <f t="shared" si="20"/>
        <v>504.47414108465455</v>
      </c>
      <c r="E366" s="45">
        <f t="shared" si="21"/>
        <v>9.25</v>
      </c>
      <c r="F366" s="47">
        <f t="shared" si="22"/>
        <v>513.7241410846545</v>
      </c>
    </row>
    <row r="367" spans="2:6" s="41" customFormat="1" ht="15">
      <c r="B367" s="42">
        <f>+IF(MAX(B$12:B366)=$F$7,"",B366+1)</f>
        <v>355</v>
      </c>
      <c r="C367" s="43">
        <f t="shared" si="23"/>
        <v>2548.5699149476823</v>
      </c>
      <c r="D367" s="48">
        <f t="shared" si="20"/>
        <v>505.78414108465455</v>
      </c>
      <c r="E367" s="45">
        <f t="shared" si="21"/>
        <v>7.94</v>
      </c>
      <c r="F367" s="47">
        <f t="shared" si="22"/>
        <v>513.7241410846545</v>
      </c>
    </row>
    <row r="368" spans="2:6" s="41" customFormat="1" ht="15">
      <c r="B368" s="42">
        <f>+IF(MAX(B$12:B367)=$F$7,"",B367+1)</f>
        <v>356</v>
      </c>
      <c r="C368" s="43">
        <f t="shared" si="23"/>
        <v>2041.4757738630278</v>
      </c>
      <c r="D368" s="48">
        <f t="shared" si="20"/>
        <v>507.09414108465455</v>
      </c>
      <c r="E368" s="45">
        <f t="shared" si="21"/>
        <v>6.63</v>
      </c>
      <c r="F368" s="47">
        <f t="shared" si="22"/>
        <v>513.7241410846545</v>
      </c>
    </row>
    <row r="369" spans="2:6" s="41" customFormat="1" ht="15">
      <c r="B369" s="42">
        <f>+IF(MAX(B$12:B368)=$F$7,"",B368+1)</f>
        <v>357</v>
      </c>
      <c r="C369" s="43">
        <f t="shared" si="23"/>
        <v>1533.0616327783732</v>
      </c>
      <c r="D369" s="48">
        <f t="shared" si="20"/>
        <v>508.41414108465455</v>
      </c>
      <c r="E369" s="45">
        <f t="shared" si="21"/>
        <v>5.31</v>
      </c>
      <c r="F369" s="47">
        <f t="shared" si="22"/>
        <v>513.7241410846545</v>
      </c>
    </row>
    <row r="370" spans="2:6" s="41" customFormat="1" ht="15">
      <c r="B370" s="42">
        <f>+IF(MAX(B$12:B369)=$F$7,"",B369+1)</f>
        <v>358</v>
      </c>
      <c r="C370" s="43">
        <f t="shared" si="23"/>
        <v>1023.3274916937187</v>
      </c>
      <c r="D370" s="48">
        <f t="shared" si="20"/>
        <v>509.73414108465454</v>
      </c>
      <c r="E370" s="45">
        <f t="shared" si="21"/>
        <v>3.99</v>
      </c>
      <c r="F370" s="47">
        <f t="shared" si="22"/>
        <v>513.7241410846545</v>
      </c>
    </row>
    <row r="371" spans="2:6" s="41" customFormat="1" ht="15">
      <c r="B371" s="42">
        <f>+IF(MAX(B$12:B370)=$F$7,"",B370+1)</f>
        <v>359</v>
      </c>
      <c r="C371" s="43">
        <f t="shared" si="23"/>
        <v>512.2633506090642</v>
      </c>
      <c r="D371" s="48">
        <f t="shared" si="20"/>
        <v>511.0641410846545</v>
      </c>
      <c r="E371" s="45">
        <f t="shared" si="21"/>
        <v>2.66</v>
      </c>
      <c r="F371" s="47">
        <f t="shared" si="22"/>
        <v>513.7241410846545</v>
      </c>
    </row>
    <row r="372" spans="2:6" s="41" customFormat="1" ht="15">
      <c r="B372" s="42">
        <f>+IF(MAX(B$12:B371)=$F$7,"",B371+1)</f>
        <v>360</v>
      </c>
      <c r="C372" s="43">
        <f t="shared" si="23"/>
        <v>0</v>
      </c>
      <c r="D372" s="48">
        <f t="shared" si="20"/>
        <v>512.2633506090642</v>
      </c>
      <c r="E372" s="45">
        <f t="shared" si="21"/>
        <v>1.33</v>
      </c>
      <c r="F372" s="47">
        <f t="shared" si="22"/>
        <v>513.7241410846545</v>
      </c>
    </row>
    <row r="373" spans="2:6" s="41" customFormat="1" ht="15">
      <c r="B373" s="42">
        <f>+IF(MAX(B$12:B372)=$F$7,"",B372+1)</f>
      </c>
      <c r="C373" s="43">
        <f t="shared" si="23"/>
      </c>
      <c r="D373" s="48">
        <f aca="true" t="shared" si="24" ref="D373:D436">+IF(B373="","",IF(B373&gt;$F$7,0,IF(B373=$F$7,C372,IF($E$614="francese",F373-E373,$C$12/$F$7))))</f>
      </c>
      <c r="E373" s="45">
        <f aca="true" t="shared" si="25" ref="E373:E436">+IF(B373="","",ROUND(C372*$D$9/$D$8,2))</f>
      </c>
      <c r="F373" s="47">
        <f aca="true" t="shared" si="26" ref="F373:F436">IF(B373="","",IF(B373&gt;$F$7,0,IF($E$614="francese",-PMT($D$9/$D$8,$F$7,$C$12,0,0),D373+E373)))</f>
      </c>
    </row>
    <row r="374" spans="2:6" s="41" customFormat="1" ht="15">
      <c r="B374" s="42">
        <f>+IF(MAX(B$12:B373)=$F$7,"",B373+1)</f>
      </c>
      <c r="C374" s="43">
        <f aca="true" t="shared" si="27" ref="C374:C437">+IF(B374="","",C373-D374)</f>
      </c>
      <c r="D374" s="48">
        <f t="shared" si="24"/>
      </c>
      <c r="E374" s="45">
        <f t="shared" si="25"/>
      </c>
      <c r="F374" s="47">
        <f t="shared" si="26"/>
      </c>
    </row>
    <row r="375" spans="2:6" s="41" customFormat="1" ht="15">
      <c r="B375" s="42">
        <f>+IF(MAX(B$12:B374)=$F$7,"",B374+1)</f>
      </c>
      <c r="C375" s="43">
        <f t="shared" si="27"/>
      </c>
      <c r="D375" s="48">
        <f t="shared" si="24"/>
      </c>
      <c r="E375" s="45">
        <f t="shared" si="25"/>
      </c>
      <c r="F375" s="47">
        <f t="shared" si="26"/>
      </c>
    </row>
    <row r="376" spans="2:6" s="41" customFormat="1" ht="15">
      <c r="B376" s="42">
        <f>+IF(MAX(B$12:B375)=$F$7,"",B375+1)</f>
      </c>
      <c r="C376" s="43">
        <f t="shared" si="27"/>
      </c>
      <c r="D376" s="48">
        <f t="shared" si="24"/>
      </c>
      <c r="E376" s="45">
        <f t="shared" si="25"/>
      </c>
      <c r="F376" s="47">
        <f t="shared" si="26"/>
      </c>
    </row>
    <row r="377" spans="2:6" s="41" customFormat="1" ht="15">
      <c r="B377" s="42">
        <f>+IF(MAX(B$12:B376)=$F$7,"",B376+1)</f>
      </c>
      <c r="C377" s="43">
        <f t="shared" si="27"/>
      </c>
      <c r="D377" s="48">
        <f t="shared" si="24"/>
      </c>
      <c r="E377" s="45">
        <f t="shared" si="25"/>
      </c>
      <c r="F377" s="47">
        <f t="shared" si="26"/>
      </c>
    </row>
    <row r="378" spans="2:6" s="41" customFormat="1" ht="15">
      <c r="B378" s="42">
        <f>+IF(MAX(B$12:B377)=$F$7,"",B377+1)</f>
      </c>
      <c r="C378" s="43">
        <f t="shared" si="27"/>
      </c>
      <c r="D378" s="48">
        <f t="shared" si="24"/>
      </c>
      <c r="E378" s="45">
        <f t="shared" si="25"/>
      </c>
      <c r="F378" s="47">
        <f t="shared" si="26"/>
      </c>
    </row>
    <row r="379" spans="2:6" s="41" customFormat="1" ht="15">
      <c r="B379" s="42">
        <f>+IF(MAX(B$12:B378)=$F$7,"",B378+1)</f>
      </c>
      <c r="C379" s="43">
        <f t="shared" si="27"/>
      </c>
      <c r="D379" s="48">
        <f t="shared" si="24"/>
      </c>
      <c r="E379" s="45">
        <f t="shared" si="25"/>
      </c>
      <c r="F379" s="47">
        <f t="shared" si="26"/>
      </c>
    </row>
    <row r="380" spans="2:6" s="41" customFormat="1" ht="15">
      <c r="B380" s="42">
        <f>+IF(MAX(B$12:B379)=$F$7,"",B379+1)</f>
      </c>
      <c r="C380" s="43">
        <f t="shared" si="27"/>
      </c>
      <c r="D380" s="48">
        <f t="shared" si="24"/>
      </c>
      <c r="E380" s="45">
        <f t="shared" si="25"/>
      </c>
      <c r="F380" s="47">
        <f t="shared" si="26"/>
      </c>
    </row>
    <row r="381" spans="2:6" s="41" customFormat="1" ht="15">
      <c r="B381" s="42">
        <f>+IF(MAX(B$12:B380)=$F$7,"",B380+1)</f>
      </c>
      <c r="C381" s="43">
        <f t="shared" si="27"/>
      </c>
      <c r="D381" s="48">
        <f t="shared" si="24"/>
      </c>
      <c r="E381" s="45">
        <f t="shared" si="25"/>
      </c>
      <c r="F381" s="47">
        <f t="shared" si="26"/>
      </c>
    </row>
    <row r="382" spans="2:6" s="41" customFormat="1" ht="15">
      <c r="B382" s="42">
        <f>+IF(MAX(B$12:B381)=$F$7,"",B381+1)</f>
      </c>
      <c r="C382" s="43">
        <f t="shared" si="27"/>
      </c>
      <c r="D382" s="48">
        <f t="shared" si="24"/>
      </c>
      <c r="E382" s="45">
        <f t="shared" si="25"/>
      </c>
      <c r="F382" s="47">
        <f t="shared" si="26"/>
      </c>
    </row>
    <row r="383" spans="2:6" s="41" customFormat="1" ht="15">
      <c r="B383" s="42">
        <f>+IF(MAX(B$12:B382)=$F$7,"",B382+1)</f>
      </c>
      <c r="C383" s="43">
        <f t="shared" si="27"/>
      </c>
      <c r="D383" s="48">
        <f t="shared" si="24"/>
      </c>
      <c r="E383" s="45">
        <f t="shared" si="25"/>
      </c>
      <c r="F383" s="47">
        <f t="shared" si="26"/>
      </c>
    </row>
    <row r="384" spans="2:6" s="41" customFormat="1" ht="15">
      <c r="B384" s="42">
        <f>+IF(MAX(B$12:B383)=$F$7,"",B383+1)</f>
      </c>
      <c r="C384" s="43">
        <f t="shared" si="27"/>
      </c>
      <c r="D384" s="48">
        <f t="shared" si="24"/>
      </c>
      <c r="E384" s="45">
        <f t="shared" si="25"/>
      </c>
      <c r="F384" s="47">
        <f t="shared" si="26"/>
      </c>
    </row>
    <row r="385" spans="2:6" s="41" customFormat="1" ht="15">
      <c r="B385" s="42">
        <f>+IF(MAX(B$12:B384)=$F$7,"",B384+1)</f>
      </c>
      <c r="C385" s="43">
        <f t="shared" si="27"/>
      </c>
      <c r="D385" s="48">
        <f t="shared" si="24"/>
      </c>
      <c r="E385" s="45">
        <f t="shared" si="25"/>
      </c>
      <c r="F385" s="47">
        <f t="shared" si="26"/>
      </c>
    </row>
    <row r="386" spans="2:6" s="41" customFormat="1" ht="15">
      <c r="B386" s="42">
        <f>+IF(MAX(B$12:B385)=$F$7,"",B385+1)</f>
      </c>
      <c r="C386" s="43">
        <f t="shared" si="27"/>
      </c>
      <c r="D386" s="48">
        <f t="shared" si="24"/>
      </c>
      <c r="E386" s="45">
        <f t="shared" si="25"/>
      </c>
      <c r="F386" s="47">
        <f t="shared" si="26"/>
      </c>
    </row>
    <row r="387" spans="2:6" s="41" customFormat="1" ht="15">
      <c r="B387" s="42">
        <f>+IF(MAX(B$12:B386)=$F$7,"",B386+1)</f>
      </c>
      <c r="C387" s="43">
        <f t="shared" si="27"/>
      </c>
      <c r="D387" s="48">
        <f t="shared" si="24"/>
      </c>
      <c r="E387" s="45">
        <f t="shared" si="25"/>
      </c>
      <c r="F387" s="47">
        <f t="shared" si="26"/>
      </c>
    </row>
    <row r="388" spans="2:6" s="41" customFormat="1" ht="15">
      <c r="B388" s="42">
        <f>+IF(MAX(B$12:B387)=$F$7,"",B387+1)</f>
      </c>
      <c r="C388" s="43">
        <f t="shared" si="27"/>
      </c>
      <c r="D388" s="48">
        <f t="shared" si="24"/>
      </c>
      <c r="E388" s="45">
        <f t="shared" si="25"/>
      </c>
      <c r="F388" s="47">
        <f t="shared" si="26"/>
      </c>
    </row>
    <row r="389" spans="2:6" s="41" customFormat="1" ht="15">
      <c r="B389" s="42">
        <f>+IF(MAX(B$12:B388)=$F$7,"",B388+1)</f>
      </c>
      <c r="C389" s="43">
        <f t="shared" si="27"/>
      </c>
      <c r="D389" s="48">
        <f t="shared" si="24"/>
      </c>
      <c r="E389" s="45">
        <f t="shared" si="25"/>
      </c>
      <c r="F389" s="47">
        <f t="shared" si="26"/>
      </c>
    </row>
    <row r="390" spans="2:6" s="41" customFormat="1" ht="15">
      <c r="B390" s="42">
        <f>+IF(MAX(B$12:B389)=$F$7,"",B389+1)</f>
      </c>
      <c r="C390" s="43">
        <f t="shared" si="27"/>
      </c>
      <c r="D390" s="48">
        <f t="shared" si="24"/>
      </c>
      <c r="E390" s="45">
        <f t="shared" si="25"/>
      </c>
      <c r="F390" s="47">
        <f t="shared" si="26"/>
      </c>
    </row>
    <row r="391" spans="2:6" s="41" customFormat="1" ht="15">
      <c r="B391" s="42">
        <f>+IF(MAX(B$12:B390)=$F$7,"",B390+1)</f>
      </c>
      <c r="C391" s="43">
        <f t="shared" si="27"/>
      </c>
      <c r="D391" s="48">
        <f t="shared" si="24"/>
      </c>
      <c r="E391" s="45">
        <f t="shared" si="25"/>
      </c>
      <c r="F391" s="47">
        <f t="shared" si="26"/>
      </c>
    </row>
    <row r="392" spans="2:6" s="41" customFormat="1" ht="15">
      <c r="B392" s="42">
        <f>+IF(MAX(B$12:B391)=$F$7,"",B391+1)</f>
      </c>
      <c r="C392" s="43">
        <f t="shared" si="27"/>
      </c>
      <c r="D392" s="48">
        <f t="shared" si="24"/>
      </c>
      <c r="E392" s="45">
        <f t="shared" si="25"/>
      </c>
      <c r="F392" s="47">
        <f t="shared" si="26"/>
      </c>
    </row>
    <row r="393" spans="2:6" s="41" customFormat="1" ht="15">
      <c r="B393" s="42">
        <f>+IF(MAX(B$12:B392)=$F$7,"",B392+1)</f>
      </c>
      <c r="C393" s="43">
        <f t="shared" si="27"/>
      </c>
      <c r="D393" s="48">
        <f t="shared" si="24"/>
      </c>
      <c r="E393" s="45">
        <f t="shared" si="25"/>
      </c>
      <c r="F393" s="47">
        <f t="shared" si="26"/>
      </c>
    </row>
    <row r="394" spans="2:6" s="41" customFormat="1" ht="15">
      <c r="B394" s="42">
        <f>+IF(MAX(B$12:B393)=$F$7,"",B393+1)</f>
      </c>
      <c r="C394" s="43">
        <f t="shared" si="27"/>
      </c>
      <c r="D394" s="48">
        <f t="shared" si="24"/>
      </c>
      <c r="E394" s="45">
        <f t="shared" si="25"/>
      </c>
      <c r="F394" s="47">
        <f t="shared" si="26"/>
      </c>
    </row>
    <row r="395" spans="2:6" s="41" customFormat="1" ht="15">
      <c r="B395" s="42">
        <f>+IF(MAX(B$12:B394)=$F$7,"",B394+1)</f>
      </c>
      <c r="C395" s="43">
        <f t="shared" si="27"/>
      </c>
      <c r="D395" s="48">
        <f t="shared" si="24"/>
      </c>
      <c r="E395" s="45">
        <f t="shared" si="25"/>
      </c>
      <c r="F395" s="47">
        <f t="shared" si="26"/>
      </c>
    </row>
    <row r="396" spans="2:6" s="41" customFormat="1" ht="15">
      <c r="B396" s="42">
        <f>+IF(MAX(B$12:B395)=$F$7,"",B395+1)</f>
      </c>
      <c r="C396" s="43">
        <f t="shared" si="27"/>
      </c>
      <c r="D396" s="48">
        <f t="shared" si="24"/>
      </c>
      <c r="E396" s="45">
        <f t="shared" si="25"/>
      </c>
      <c r="F396" s="47">
        <f t="shared" si="26"/>
      </c>
    </row>
    <row r="397" spans="2:6" s="41" customFormat="1" ht="15">
      <c r="B397" s="42">
        <f>+IF(MAX(B$12:B396)=$F$7,"",B396+1)</f>
      </c>
      <c r="C397" s="43">
        <f t="shared" si="27"/>
      </c>
      <c r="D397" s="48">
        <f t="shared" si="24"/>
      </c>
      <c r="E397" s="45">
        <f t="shared" si="25"/>
      </c>
      <c r="F397" s="47">
        <f t="shared" si="26"/>
      </c>
    </row>
    <row r="398" spans="2:6" s="41" customFormat="1" ht="15">
      <c r="B398" s="42">
        <f>+IF(MAX(B$12:B397)=$F$7,"",B397+1)</f>
      </c>
      <c r="C398" s="43">
        <f t="shared" si="27"/>
      </c>
      <c r="D398" s="48">
        <f t="shared" si="24"/>
      </c>
      <c r="E398" s="45">
        <f t="shared" si="25"/>
      </c>
      <c r="F398" s="47">
        <f t="shared" si="26"/>
      </c>
    </row>
    <row r="399" spans="2:6" s="41" customFormat="1" ht="15">
      <c r="B399" s="42">
        <f>+IF(MAX(B$12:B398)=$F$7,"",B398+1)</f>
      </c>
      <c r="C399" s="43">
        <f t="shared" si="27"/>
      </c>
      <c r="D399" s="48">
        <f t="shared" si="24"/>
      </c>
      <c r="E399" s="45">
        <f t="shared" si="25"/>
      </c>
      <c r="F399" s="47">
        <f t="shared" si="26"/>
      </c>
    </row>
    <row r="400" spans="2:6" s="41" customFormat="1" ht="15">
      <c r="B400" s="42">
        <f>+IF(MAX(B$12:B399)=$F$7,"",B399+1)</f>
      </c>
      <c r="C400" s="43">
        <f t="shared" si="27"/>
      </c>
      <c r="D400" s="48">
        <f t="shared" si="24"/>
      </c>
      <c r="E400" s="45">
        <f t="shared" si="25"/>
      </c>
      <c r="F400" s="47">
        <f t="shared" si="26"/>
      </c>
    </row>
    <row r="401" spans="2:6" s="41" customFormat="1" ht="15">
      <c r="B401" s="42">
        <f>+IF(MAX(B$12:B400)=$F$7,"",B400+1)</f>
      </c>
      <c r="C401" s="43">
        <f t="shared" si="27"/>
      </c>
      <c r="D401" s="48">
        <f t="shared" si="24"/>
      </c>
      <c r="E401" s="45">
        <f t="shared" si="25"/>
      </c>
      <c r="F401" s="47">
        <f t="shared" si="26"/>
      </c>
    </row>
    <row r="402" spans="2:6" s="41" customFormat="1" ht="15">
      <c r="B402" s="42">
        <f>+IF(MAX(B$12:B401)=$F$7,"",B401+1)</f>
      </c>
      <c r="C402" s="43">
        <f t="shared" si="27"/>
      </c>
      <c r="D402" s="48">
        <f t="shared" si="24"/>
      </c>
      <c r="E402" s="45">
        <f t="shared" si="25"/>
      </c>
      <c r="F402" s="47">
        <f t="shared" si="26"/>
      </c>
    </row>
    <row r="403" spans="2:6" s="41" customFormat="1" ht="15">
      <c r="B403" s="42">
        <f>+IF(MAX(B$12:B402)=$F$7,"",B402+1)</f>
      </c>
      <c r="C403" s="43">
        <f t="shared" si="27"/>
      </c>
      <c r="D403" s="48">
        <f t="shared" si="24"/>
      </c>
      <c r="E403" s="45">
        <f t="shared" si="25"/>
      </c>
      <c r="F403" s="47">
        <f t="shared" si="26"/>
      </c>
    </row>
    <row r="404" spans="2:6" s="41" customFormat="1" ht="15">
      <c r="B404" s="42">
        <f>+IF(MAX(B$12:B403)=$F$7,"",B403+1)</f>
      </c>
      <c r="C404" s="43">
        <f t="shared" si="27"/>
      </c>
      <c r="D404" s="48">
        <f t="shared" si="24"/>
      </c>
      <c r="E404" s="45">
        <f t="shared" si="25"/>
      </c>
      <c r="F404" s="47">
        <f t="shared" si="26"/>
      </c>
    </row>
    <row r="405" spans="2:6" s="41" customFormat="1" ht="15">
      <c r="B405" s="42">
        <f>+IF(MAX(B$12:B404)=$F$7,"",B404+1)</f>
      </c>
      <c r="C405" s="43">
        <f t="shared" si="27"/>
      </c>
      <c r="D405" s="48">
        <f t="shared" si="24"/>
      </c>
      <c r="E405" s="45">
        <f t="shared" si="25"/>
      </c>
      <c r="F405" s="47">
        <f t="shared" si="26"/>
      </c>
    </row>
    <row r="406" spans="2:6" s="41" customFormat="1" ht="15">
      <c r="B406" s="42">
        <f>+IF(MAX(B$12:B405)=$F$7,"",B405+1)</f>
      </c>
      <c r="C406" s="43">
        <f t="shared" si="27"/>
      </c>
      <c r="D406" s="48">
        <f t="shared" si="24"/>
      </c>
      <c r="E406" s="45">
        <f t="shared" si="25"/>
      </c>
      <c r="F406" s="47">
        <f t="shared" si="26"/>
      </c>
    </row>
    <row r="407" spans="2:6" s="41" customFormat="1" ht="15">
      <c r="B407" s="42">
        <f>+IF(MAX(B$12:B406)=$F$7,"",B406+1)</f>
      </c>
      <c r="C407" s="43">
        <f t="shared" si="27"/>
      </c>
      <c r="D407" s="48">
        <f t="shared" si="24"/>
      </c>
      <c r="E407" s="45">
        <f t="shared" si="25"/>
      </c>
      <c r="F407" s="47">
        <f t="shared" si="26"/>
      </c>
    </row>
    <row r="408" spans="2:6" s="41" customFormat="1" ht="15">
      <c r="B408" s="42">
        <f>+IF(MAX(B$12:B407)=$F$7,"",B407+1)</f>
      </c>
      <c r="C408" s="43">
        <f t="shared" si="27"/>
      </c>
      <c r="D408" s="48">
        <f t="shared" si="24"/>
      </c>
      <c r="E408" s="45">
        <f t="shared" si="25"/>
      </c>
      <c r="F408" s="47">
        <f t="shared" si="26"/>
      </c>
    </row>
    <row r="409" spans="2:6" s="41" customFormat="1" ht="15">
      <c r="B409" s="42">
        <f>+IF(MAX(B$12:B408)=$F$7,"",B408+1)</f>
      </c>
      <c r="C409" s="43">
        <f t="shared" si="27"/>
      </c>
      <c r="D409" s="48">
        <f t="shared" si="24"/>
      </c>
      <c r="E409" s="45">
        <f t="shared" si="25"/>
      </c>
      <c r="F409" s="47">
        <f t="shared" si="26"/>
      </c>
    </row>
    <row r="410" spans="2:6" s="41" customFormat="1" ht="15">
      <c r="B410" s="42">
        <f>+IF(MAX(B$12:B409)=$F$7,"",B409+1)</f>
      </c>
      <c r="C410" s="43">
        <f t="shared" si="27"/>
      </c>
      <c r="D410" s="48">
        <f t="shared" si="24"/>
      </c>
      <c r="E410" s="45">
        <f t="shared" si="25"/>
      </c>
      <c r="F410" s="47">
        <f t="shared" si="26"/>
      </c>
    </row>
    <row r="411" spans="2:6" s="41" customFormat="1" ht="15">
      <c r="B411" s="42">
        <f>+IF(MAX(B$12:B410)=$F$7,"",B410+1)</f>
      </c>
      <c r="C411" s="43">
        <f t="shared" si="27"/>
      </c>
      <c r="D411" s="48">
        <f t="shared" si="24"/>
      </c>
      <c r="E411" s="45">
        <f t="shared" si="25"/>
      </c>
      <c r="F411" s="47">
        <f t="shared" si="26"/>
      </c>
    </row>
    <row r="412" spans="2:6" s="41" customFormat="1" ht="15">
      <c r="B412" s="42">
        <f>+IF(MAX(B$12:B411)=$F$7,"",B411+1)</f>
      </c>
      <c r="C412" s="43">
        <f t="shared" si="27"/>
      </c>
      <c r="D412" s="48">
        <f t="shared" si="24"/>
      </c>
      <c r="E412" s="45">
        <f t="shared" si="25"/>
      </c>
      <c r="F412" s="47">
        <f t="shared" si="26"/>
      </c>
    </row>
    <row r="413" spans="2:6" s="41" customFormat="1" ht="15">
      <c r="B413" s="42">
        <f>+IF(MAX(B$12:B412)=$F$7,"",B412+1)</f>
      </c>
      <c r="C413" s="43">
        <f t="shared" si="27"/>
      </c>
      <c r="D413" s="48">
        <f t="shared" si="24"/>
      </c>
      <c r="E413" s="45">
        <f t="shared" si="25"/>
      </c>
      <c r="F413" s="47">
        <f t="shared" si="26"/>
      </c>
    </row>
    <row r="414" spans="2:6" s="41" customFormat="1" ht="15">
      <c r="B414" s="42">
        <f>+IF(MAX(B$12:B413)=$F$7,"",B413+1)</f>
      </c>
      <c r="C414" s="43">
        <f t="shared" si="27"/>
      </c>
      <c r="D414" s="48">
        <f t="shared" si="24"/>
      </c>
      <c r="E414" s="45">
        <f t="shared" si="25"/>
      </c>
      <c r="F414" s="47">
        <f t="shared" si="26"/>
      </c>
    </row>
    <row r="415" spans="2:6" s="41" customFormat="1" ht="15">
      <c r="B415" s="42">
        <f>+IF(MAX(B$12:B414)=$F$7,"",B414+1)</f>
      </c>
      <c r="C415" s="43">
        <f t="shared" si="27"/>
      </c>
      <c r="D415" s="48">
        <f t="shared" si="24"/>
      </c>
      <c r="E415" s="45">
        <f t="shared" si="25"/>
      </c>
      <c r="F415" s="47">
        <f t="shared" si="26"/>
      </c>
    </row>
    <row r="416" spans="2:6" s="41" customFormat="1" ht="15">
      <c r="B416" s="42">
        <f>+IF(MAX(B$12:B415)=$F$7,"",B415+1)</f>
      </c>
      <c r="C416" s="43">
        <f t="shared" si="27"/>
      </c>
      <c r="D416" s="48">
        <f t="shared" si="24"/>
      </c>
      <c r="E416" s="45">
        <f t="shared" si="25"/>
      </c>
      <c r="F416" s="47">
        <f t="shared" si="26"/>
      </c>
    </row>
    <row r="417" spans="2:6" s="41" customFormat="1" ht="15">
      <c r="B417" s="42">
        <f>+IF(MAX(B$12:B416)=$F$7,"",B416+1)</f>
      </c>
      <c r="C417" s="43">
        <f t="shared" si="27"/>
      </c>
      <c r="D417" s="48">
        <f t="shared" si="24"/>
      </c>
      <c r="E417" s="45">
        <f t="shared" si="25"/>
      </c>
      <c r="F417" s="47">
        <f t="shared" si="26"/>
      </c>
    </row>
    <row r="418" spans="2:6" s="41" customFormat="1" ht="15">
      <c r="B418" s="42">
        <f>+IF(MAX(B$12:B417)=$F$7,"",B417+1)</f>
      </c>
      <c r="C418" s="43">
        <f t="shared" si="27"/>
      </c>
      <c r="D418" s="48">
        <f t="shared" si="24"/>
      </c>
      <c r="E418" s="45">
        <f t="shared" si="25"/>
      </c>
      <c r="F418" s="47">
        <f t="shared" si="26"/>
      </c>
    </row>
    <row r="419" spans="2:6" s="41" customFormat="1" ht="15">
      <c r="B419" s="42">
        <f>+IF(MAX(B$12:B418)=$F$7,"",B418+1)</f>
      </c>
      <c r="C419" s="43">
        <f t="shared" si="27"/>
      </c>
      <c r="D419" s="48">
        <f t="shared" si="24"/>
      </c>
      <c r="E419" s="45">
        <f t="shared" si="25"/>
      </c>
      <c r="F419" s="47">
        <f t="shared" si="26"/>
      </c>
    </row>
    <row r="420" spans="2:6" s="41" customFormat="1" ht="15">
      <c r="B420" s="42">
        <f>+IF(MAX(B$12:B419)=$F$7,"",B419+1)</f>
      </c>
      <c r="C420" s="43">
        <f t="shared" si="27"/>
      </c>
      <c r="D420" s="48">
        <f t="shared" si="24"/>
      </c>
      <c r="E420" s="45">
        <f t="shared" si="25"/>
      </c>
      <c r="F420" s="47">
        <f t="shared" si="26"/>
      </c>
    </row>
    <row r="421" spans="2:6" s="41" customFormat="1" ht="15">
      <c r="B421" s="42">
        <f>+IF(MAX(B$12:B420)=$F$7,"",B420+1)</f>
      </c>
      <c r="C421" s="43">
        <f t="shared" si="27"/>
      </c>
      <c r="D421" s="48">
        <f t="shared" si="24"/>
      </c>
      <c r="E421" s="45">
        <f t="shared" si="25"/>
      </c>
      <c r="F421" s="47">
        <f t="shared" si="26"/>
      </c>
    </row>
    <row r="422" spans="2:6" s="41" customFormat="1" ht="15">
      <c r="B422" s="42">
        <f>+IF(MAX(B$12:B421)=$F$7,"",B421+1)</f>
      </c>
      <c r="C422" s="43">
        <f t="shared" si="27"/>
      </c>
      <c r="D422" s="48">
        <f t="shared" si="24"/>
      </c>
      <c r="E422" s="45">
        <f t="shared" si="25"/>
      </c>
      <c r="F422" s="47">
        <f t="shared" si="26"/>
      </c>
    </row>
    <row r="423" spans="2:6" s="41" customFormat="1" ht="15">
      <c r="B423" s="42">
        <f>+IF(MAX(B$12:B422)=$F$7,"",B422+1)</f>
      </c>
      <c r="C423" s="43">
        <f t="shared" si="27"/>
      </c>
      <c r="D423" s="48">
        <f t="shared" si="24"/>
      </c>
      <c r="E423" s="45">
        <f t="shared" si="25"/>
      </c>
      <c r="F423" s="47">
        <f t="shared" si="26"/>
      </c>
    </row>
    <row r="424" spans="2:6" s="41" customFormat="1" ht="15">
      <c r="B424" s="42">
        <f>+IF(MAX(B$12:B423)=$F$7,"",B423+1)</f>
      </c>
      <c r="C424" s="43">
        <f t="shared" si="27"/>
      </c>
      <c r="D424" s="48">
        <f t="shared" si="24"/>
      </c>
      <c r="E424" s="45">
        <f t="shared" si="25"/>
      </c>
      <c r="F424" s="47">
        <f t="shared" si="26"/>
      </c>
    </row>
    <row r="425" spans="2:6" s="41" customFormat="1" ht="15">
      <c r="B425" s="42">
        <f>+IF(MAX(B$12:B424)=$F$7,"",B424+1)</f>
      </c>
      <c r="C425" s="43">
        <f t="shared" si="27"/>
      </c>
      <c r="D425" s="48">
        <f t="shared" si="24"/>
      </c>
      <c r="E425" s="45">
        <f t="shared" si="25"/>
      </c>
      <c r="F425" s="47">
        <f t="shared" si="26"/>
      </c>
    </row>
    <row r="426" spans="2:6" s="41" customFormat="1" ht="15">
      <c r="B426" s="42">
        <f>+IF(MAX(B$12:B425)=$F$7,"",B425+1)</f>
      </c>
      <c r="C426" s="43">
        <f t="shared" si="27"/>
      </c>
      <c r="D426" s="48">
        <f t="shared" si="24"/>
      </c>
      <c r="E426" s="45">
        <f t="shared" si="25"/>
      </c>
      <c r="F426" s="47">
        <f t="shared" si="26"/>
      </c>
    </row>
    <row r="427" spans="2:6" s="41" customFormat="1" ht="15">
      <c r="B427" s="42">
        <f>+IF(MAX(B$12:B426)=$F$7,"",B426+1)</f>
      </c>
      <c r="C427" s="43">
        <f t="shared" si="27"/>
      </c>
      <c r="D427" s="48">
        <f t="shared" si="24"/>
      </c>
      <c r="E427" s="45">
        <f t="shared" si="25"/>
      </c>
      <c r="F427" s="47">
        <f t="shared" si="26"/>
      </c>
    </row>
    <row r="428" spans="2:6" s="41" customFormat="1" ht="15">
      <c r="B428" s="42">
        <f>+IF(MAX(B$12:B427)=$F$7,"",B427+1)</f>
      </c>
      <c r="C428" s="43">
        <f t="shared" si="27"/>
      </c>
      <c r="D428" s="48">
        <f t="shared" si="24"/>
      </c>
      <c r="E428" s="45">
        <f t="shared" si="25"/>
      </c>
      <c r="F428" s="47">
        <f t="shared" si="26"/>
      </c>
    </row>
    <row r="429" spans="2:6" s="41" customFormat="1" ht="15">
      <c r="B429" s="42">
        <f>+IF(MAX(B$12:B428)=$F$7,"",B428+1)</f>
      </c>
      <c r="C429" s="43">
        <f t="shared" si="27"/>
      </c>
      <c r="D429" s="48">
        <f t="shared" si="24"/>
      </c>
      <c r="E429" s="45">
        <f t="shared" si="25"/>
      </c>
      <c r="F429" s="47">
        <f t="shared" si="26"/>
      </c>
    </row>
    <row r="430" spans="2:6" s="41" customFormat="1" ht="15">
      <c r="B430" s="42">
        <f>+IF(MAX(B$12:B429)=$F$7,"",B429+1)</f>
      </c>
      <c r="C430" s="43">
        <f t="shared" si="27"/>
      </c>
      <c r="D430" s="48">
        <f t="shared" si="24"/>
      </c>
      <c r="E430" s="45">
        <f t="shared" si="25"/>
      </c>
      <c r="F430" s="47">
        <f t="shared" si="26"/>
      </c>
    </row>
    <row r="431" spans="2:6" s="41" customFormat="1" ht="15">
      <c r="B431" s="42">
        <f>+IF(MAX(B$12:B430)=$F$7,"",B430+1)</f>
      </c>
      <c r="C431" s="43">
        <f t="shared" si="27"/>
      </c>
      <c r="D431" s="48">
        <f t="shared" si="24"/>
      </c>
      <c r="E431" s="45">
        <f t="shared" si="25"/>
      </c>
      <c r="F431" s="47">
        <f t="shared" si="26"/>
      </c>
    </row>
    <row r="432" spans="2:6" s="41" customFormat="1" ht="15">
      <c r="B432" s="42">
        <f>+IF(MAX(B$12:B431)=$F$7,"",B431+1)</f>
      </c>
      <c r="C432" s="43">
        <f t="shared" si="27"/>
      </c>
      <c r="D432" s="48">
        <f t="shared" si="24"/>
      </c>
      <c r="E432" s="45">
        <f t="shared" si="25"/>
      </c>
      <c r="F432" s="47">
        <f t="shared" si="26"/>
      </c>
    </row>
    <row r="433" spans="2:6" s="41" customFormat="1" ht="15">
      <c r="B433" s="42">
        <f>+IF(MAX(B$12:B432)=$F$7,"",B432+1)</f>
      </c>
      <c r="C433" s="43">
        <f t="shared" si="27"/>
      </c>
      <c r="D433" s="48">
        <f t="shared" si="24"/>
      </c>
      <c r="E433" s="45">
        <f t="shared" si="25"/>
      </c>
      <c r="F433" s="47">
        <f t="shared" si="26"/>
      </c>
    </row>
    <row r="434" spans="2:6" s="41" customFormat="1" ht="15">
      <c r="B434" s="42">
        <f>+IF(MAX(B$12:B433)=$F$7,"",B433+1)</f>
      </c>
      <c r="C434" s="43">
        <f t="shared" si="27"/>
      </c>
      <c r="D434" s="48">
        <f t="shared" si="24"/>
      </c>
      <c r="E434" s="45">
        <f t="shared" si="25"/>
      </c>
      <c r="F434" s="47">
        <f t="shared" si="26"/>
      </c>
    </row>
    <row r="435" spans="2:6" s="41" customFormat="1" ht="15">
      <c r="B435" s="42">
        <f>+IF(MAX(B$12:B434)=$F$7,"",B434+1)</f>
      </c>
      <c r="C435" s="43">
        <f t="shared" si="27"/>
      </c>
      <c r="D435" s="48">
        <f t="shared" si="24"/>
      </c>
      <c r="E435" s="45">
        <f t="shared" si="25"/>
      </c>
      <c r="F435" s="47">
        <f t="shared" si="26"/>
      </c>
    </row>
    <row r="436" spans="2:6" s="41" customFormat="1" ht="15">
      <c r="B436" s="42">
        <f>+IF(MAX(B$12:B435)=$F$7,"",B435+1)</f>
      </c>
      <c r="C436" s="43">
        <f t="shared" si="27"/>
      </c>
      <c r="D436" s="48">
        <f t="shared" si="24"/>
      </c>
      <c r="E436" s="45">
        <f t="shared" si="25"/>
      </c>
      <c r="F436" s="47">
        <f t="shared" si="26"/>
      </c>
    </row>
    <row r="437" spans="2:6" s="41" customFormat="1" ht="15">
      <c r="B437" s="42">
        <f>+IF(MAX(B$12:B436)=$F$7,"",B436+1)</f>
      </c>
      <c r="C437" s="43">
        <f t="shared" si="27"/>
      </c>
      <c r="D437" s="48">
        <f aca="true" t="shared" si="28" ref="D437:D500">+IF(B437="","",IF(B437&gt;$F$7,0,IF(B437=$F$7,C436,IF($E$614="francese",F437-E437,$C$12/$F$7))))</f>
      </c>
      <c r="E437" s="45">
        <f aca="true" t="shared" si="29" ref="E437:E500">+IF(B437="","",ROUND(C436*$D$9/$D$8,2))</f>
      </c>
      <c r="F437" s="47">
        <f aca="true" t="shared" si="30" ref="F437:F500">IF(B437="","",IF(B437&gt;$F$7,0,IF($E$614="francese",-PMT($D$9/$D$8,$F$7,$C$12,0,0),D437+E437)))</f>
      </c>
    </row>
    <row r="438" spans="2:6" s="41" customFormat="1" ht="15">
      <c r="B438" s="42">
        <f>+IF(MAX(B$12:B437)=$F$7,"",B437+1)</f>
      </c>
      <c r="C438" s="43">
        <f aca="true" t="shared" si="31" ref="C438:C501">+IF(B438="","",C437-D438)</f>
      </c>
      <c r="D438" s="48">
        <f t="shared" si="28"/>
      </c>
      <c r="E438" s="45">
        <f t="shared" si="29"/>
      </c>
      <c r="F438" s="47">
        <f t="shared" si="30"/>
      </c>
    </row>
    <row r="439" spans="2:6" s="41" customFormat="1" ht="15">
      <c r="B439" s="42">
        <f>+IF(MAX(B$12:B438)=$F$7,"",B438+1)</f>
      </c>
      <c r="C439" s="43">
        <f t="shared" si="31"/>
      </c>
      <c r="D439" s="48">
        <f t="shared" si="28"/>
      </c>
      <c r="E439" s="45">
        <f t="shared" si="29"/>
      </c>
      <c r="F439" s="47">
        <f t="shared" si="30"/>
      </c>
    </row>
    <row r="440" spans="2:6" s="41" customFormat="1" ht="15">
      <c r="B440" s="42">
        <f>+IF(MAX(B$12:B439)=$F$7,"",B439+1)</f>
      </c>
      <c r="C440" s="43">
        <f t="shared" si="31"/>
      </c>
      <c r="D440" s="48">
        <f t="shared" si="28"/>
      </c>
      <c r="E440" s="45">
        <f t="shared" si="29"/>
      </c>
      <c r="F440" s="47">
        <f t="shared" si="30"/>
      </c>
    </row>
    <row r="441" spans="2:6" s="41" customFormat="1" ht="15">
      <c r="B441" s="42">
        <f>+IF(MAX(B$12:B440)=$F$7,"",B440+1)</f>
      </c>
      <c r="C441" s="43">
        <f t="shared" si="31"/>
      </c>
      <c r="D441" s="48">
        <f t="shared" si="28"/>
      </c>
      <c r="E441" s="45">
        <f t="shared" si="29"/>
      </c>
      <c r="F441" s="47">
        <f t="shared" si="30"/>
      </c>
    </row>
    <row r="442" spans="2:6" s="41" customFormat="1" ht="15">
      <c r="B442" s="42">
        <f>+IF(MAX(B$12:B441)=$F$7,"",B441+1)</f>
      </c>
      <c r="C442" s="43">
        <f t="shared" si="31"/>
      </c>
      <c r="D442" s="48">
        <f t="shared" si="28"/>
      </c>
      <c r="E442" s="45">
        <f t="shared" si="29"/>
      </c>
      <c r="F442" s="47">
        <f t="shared" si="30"/>
      </c>
    </row>
    <row r="443" spans="2:6" s="41" customFormat="1" ht="15">
      <c r="B443" s="42">
        <f>+IF(MAX(B$12:B442)=$F$7,"",B442+1)</f>
      </c>
      <c r="C443" s="43">
        <f t="shared" si="31"/>
      </c>
      <c r="D443" s="48">
        <f t="shared" si="28"/>
      </c>
      <c r="E443" s="45">
        <f t="shared" si="29"/>
      </c>
      <c r="F443" s="47">
        <f t="shared" si="30"/>
      </c>
    </row>
    <row r="444" spans="2:6" s="41" customFormat="1" ht="15">
      <c r="B444" s="42">
        <f>+IF(MAX(B$12:B443)=$F$7,"",B443+1)</f>
      </c>
      <c r="C444" s="43">
        <f t="shared" si="31"/>
      </c>
      <c r="D444" s="48">
        <f t="shared" si="28"/>
      </c>
      <c r="E444" s="45">
        <f t="shared" si="29"/>
      </c>
      <c r="F444" s="47">
        <f t="shared" si="30"/>
      </c>
    </row>
    <row r="445" spans="2:6" s="41" customFormat="1" ht="15">
      <c r="B445" s="42">
        <f>+IF(MAX(B$12:B444)=$F$7,"",B444+1)</f>
      </c>
      <c r="C445" s="43">
        <f t="shared" si="31"/>
      </c>
      <c r="D445" s="48">
        <f t="shared" si="28"/>
      </c>
      <c r="E445" s="45">
        <f t="shared" si="29"/>
      </c>
      <c r="F445" s="47">
        <f t="shared" si="30"/>
      </c>
    </row>
    <row r="446" spans="2:6" s="41" customFormat="1" ht="15">
      <c r="B446" s="42">
        <f>+IF(MAX(B$12:B445)=$F$7,"",B445+1)</f>
      </c>
      <c r="C446" s="43">
        <f t="shared" si="31"/>
      </c>
      <c r="D446" s="48">
        <f t="shared" si="28"/>
      </c>
      <c r="E446" s="45">
        <f t="shared" si="29"/>
      </c>
      <c r="F446" s="47">
        <f t="shared" si="30"/>
      </c>
    </row>
    <row r="447" spans="2:6" s="41" customFormat="1" ht="15">
      <c r="B447" s="42">
        <f>+IF(MAX(B$12:B446)=$F$7,"",B446+1)</f>
      </c>
      <c r="C447" s="43">
        <f t="shared" si="31"/>
      </c>
      <c r="D447" s="48">
        <f t="shared" si="28"/>
      </c>
      <c r="E447" s="45">
        <f t="shared" si="29"/>
      </c>
      <c r="F447" s="47">
        <f t="shared" si="30"/>
      </c>
    </row>
    <row r="448" spans="2:6" s="41" customFormat="1" ht="15">
      <c r="B448" s="42">
        <f>+IF(MAX(B$12:B447)=$F$7,"",B447+1)</f>
      </c>
      <c r="C448" s="43">
        <f t="shared" si="31"/>
      </c>
      <c r="D448" s="48">
        <f t="shared" si="28"/>
      </c>
      <c r="E448" s="45">
        <f t="shared" si="29"/>
      </c>
      <c r="F448" s="47">
        <f t="shared" si="30"/>
      </c>
    </row>
    <row r="449" spans="2:6" s="41" customFormat="1" ht="15">
      <c r="B449" s="42">
        <f>+IF(MAX(B$12:B448)=$F$7,"",B448+1)</f>
      </c>
      <c r="C449" s="43">
        <f t="shared" si="31"/>
      </c>
      <c r="D449" s="48">
        <f t="shared" si="28"/>
      </c>
      <c r="E449" s="45">
        <f t="shared" si="29"/>
      </c>
      <c r="F449" s="47">
        <f t="shared" si="30"/>
      </c>
    </row>
    <row r="450" spans="2:6" s="41" customFormat="1" ht="15">
      <c r="B450" s="42">
        <f>+IF(MAX(B$12:B449)=$F$7,"",B449+1)</f>
      </c>
      <c r="C450" s="43">
        <f t="shared" si="31"/>
      </c>
      <c r="D450" s="48">
        <f t="shared" si="28"/>
      </c>
      <c r="E450" s="45">
        <f t="shared" si="29"/>
      </c>
      <c r="F450" s="47">
        <f t="shared" si="30"/>
      </c>
    </row>
    <row r="451" spans="2:6" s="41" customFormat="1" ht="15">
      <c r="B451" s="42">
        <f>+IF(MAX(B$12:B450)=$F$7,"",B450+1)</f>
      </c>
      <c r="C451" s="43">
        <f t="shared" si="31"/>
      </c>
      <c r="D451" s="48">
        <f t="shared" si="28"/>
      </c>
      <c r="E451" s="45">
        <f t="shared" si="29"/>
      </c>
      <c r="F451" s="47">
        <f t="shared" si="30"/>
      </c>
    </row>
    <row r="452" spans="2:6" s="41" customFormat="1" ht="15">
      <c r="B452" s="42">
        <f>+IF(MAX(B$12:B451)=$F$7,"",B451+1)</f>
      </c>
      <c r="C452" s="43">
        <f t="shared" si="31"/>
      </c>
      <c r="D452" s="48">
        <f t="shared" si="28"/>
      </c>
      <c r="E452" s="45">
        <f t="shared" si="29"/>
      </c>
      <c r="F452" s="47">
        <f t="shared" si="30"/>
      </c>
    </row>
    <row r="453" spans="2:6" s="41" customFormat="1" ht="15">
      <c r="B453" s="42">
        <f>+IF(MAX(B$12:B452)=$F$7,"",B452+1)</f>
      </c>
      <c r="C453" s="43">
        <f t="shared" si="31"/>
      </c>
      <c r="D453" s="48">
        <f t="shared" si="28"/>
      </c>
      <c r="E453" s="45">
        <f t="shared" si="29"/>
      </c>
      <c r="F453" s="47">
        <f t="shared" si="30"/>
      </c>
    </row>
    <row r="454" spans="2:6" s="41" customFormat="1" ht="15">
      <c r="B454" s="42">
        <f>+IF(MAX(B$12:B453)=$F$7,"",B453+1)</f>
      </c>
      <c r="C454" s="43">
        <f t="shared" si="31"/>
      </c>
      <c r="D454" s="48">
        <f t="shared" si="28"/>
      </c>
      <c r="E454" s="45">
        <f t="shared" si="29"/>
      </c>
      <c r="F454" s="47">
        <f t="shared" si="30"/>
      </c>
    </row>
    <row r="455" spans="2:6" s="41" customFormat="1" ht="15">
      <c r="B455" s="42">
        <f>+IF(MAX(B$12:B454)=$F$7,"",B454+1)</f>
      </c>
      <c r="C455" s="43">
        <f t="shared" si="31"/>
      </c>
      <c r="D455" s="48">
        <f t="shared" si="28"/>
      </c>
      <c r="E455" s="45">
        <f t="shared" si="29"/>
      </c>
      <c r="F455" s="47">
        <f t="shared" si="30"/>
      </c>
    </row>
    <row r="456" spans="2:6" s="41" customFormat="1" ht="15">
      <c r="B456" s="42">
        <f>+IF(MAX(B$12:B455)=$F$7,"",B455+1)</f>
      </c>
      <c r="C456" s="43">
        <f t="shared" si="31"/>
      </c>
      <c r="D456" s="48">
        <f t="shared" si="28"/>
      </c>
      <c r="E456" s="45">
        <f t="shared" si="29"/>
      </c>
      <c r="F456" s="47">
        <f t="shared" si="30"/>
      </c>
    </row>
    <row r="457" spans="2:6" s="41" customFormat="1" ht="15">
      <c r="B457" s="42">
        <f>+IF(MAX(B$12:B456)=$F$7,"",B456+1)</f>
      </c>
      <c r="C457" s="43">
        <f t="shared" si="31"/>
      </c>
      <c r="D457" s="48">
        <f t="shared" si="28"/>
      </c>
      <c r="E457" s="45">
        <f t="shared" si="29"/>
      </c>
      <c r="F457" s="47">
        <f t="shared" si="30"/>
      </c>
    </row>
    <row r="458" spans="2:6" s="41" customFormat="1" ht="15">
      <c r="B458" s="42">
        <f>+IF(MAX(B$12:B457)=$F$7,"",B457+1)</f>
      </c>
      <c r="C458" s="43">
        <f t="shared" si="31"/>
      </c>
      <c r="D458" s="48">
        <f t="shared" si="28"/>
      </c>
      <c r="E458" s="45">
        <f t="shared" si="29"/>
      </c>
      <c r="F458" s="47">
        <f t="shared" si="30"/>
      </c>
    </row>
    <row r="459" spans="2:6" s="41" customFormat="1" ht="15">
      <c r="B459" s="42">
        <f>+IF(MAX(B$12:B458)=$F$7,"",B458+1)</f>
      </c>
      <c r="C459" s="43">
        <f t="shared" si="31"/>
      </c>
      <c r="D459" s="48">
        <f t="shared" si="28"/>
      </c>
      <c r="E459" s="45">
        <f t="shared" si="29"/>
      </c>
      <c r="F459" s="47">
        <f t="shared" si="30"/>
      </c>
    </row>
    <row r="460" spans="2:6" s="41" customFormat="1" ht="15">
      <c r="B460" s="42">
        <f>+IF(MAX(B$12:B459)=$F$7,"",B459+1)</f>
      </c>
      <c r="C460" s="43">
        <f t="shared" si="31"/>
      </c>
      <c r="D460" s="48">
        <f t="shared" si="28"/>
      </c>
      <c r="E460" s="45">
        <f t="shared" si="29"/>
      </c>
      <c r="F460" s="47">
        <f t="shared" si="30"/>
      </c>
    </row>
    <row r="461" spans="2:6" s="41" customFormat="1" ht="15">
      <c r="B461" s="42">
        <f>+IF(MAX(B$12:B460)=$F$7,"",B460+1)</f>
      </c>
      <c r="C461" s="43">
        <f t="shared" si="31"/>
      </c>
      <c r="D461" s="48">
        <f t="shared" si="28"/>
      </c>
      <c r="E461" s="45">
        <f t="shared" si="29"/>
      </c>
      <c r="F461" s="47">
        <f t="shared" si="30"/>
      </c>
    </row>
    <row r="462" spans="2:6" s="41" customFormat="1" ht="15">
      <c r="B462" s="42">
        <f>+IF(MAX(B$12:B461)=$F$7,"",B461+1)</f>
      </c>
      <c r="C462" s="43">
        <f t="shared" si="31"/>
      </c>
      <c r="D462" s="48">
        <f t="shared" si="28"/>
      </c>
      <c r="E462" s="45">
        <f t="shared" si="29"/>
      </c>
      <c r="F462" s="47">
        <f t="shared" si="30"/>
      </c>
    </row>
    <row r="463" spans="2:6" s="41" customFormat="1" ht="15">
      <c r="B463" s="42">
        <f>+IF(MAX(B$12:B462)=$F$7,"",B462+1)</f>
      </c>
      <c r="C463" s="43">
        <f t="shared" si="31"/>
      </c>
      <c r="D463" s="48">
        <f t="shared" si="28"/>
      </c>
      <c r="E463" s="45">
        <f t="shared" si="29"/>
      </c>
      <c r="F463" s="47">
        <f t="shared" si="30"/>
      </c>
    </row>
    <row r="464" spans="2:6" s="41" customFormat="1" ht="15">
      <c r="B464" s="42">
        <f>+IF(MAX(B$12:B463)=$F$7,"",B463+1)</f>
      </c>
      <c r="C464" s="43">
        <f t="shared" si="31"/>
      </c>
      <c r="D464" s="48">
        <f t="shared" si="28"/>
      </c>
      <c r="E464" s="45">
        <f t="shared" si="29"/>
      </c>
      <c r="F464" s="47">
        <f t="shared" si="30"/>
      </c>
    </row>
    <row r="465" spans="2:6" s="41" customFormat="1" ht="15">
      <c r="B465" s="42">
        <f>+IF(MAX(B$12:B464)=$F$7,"",B464+1)</f>
      </c>
      <c r="C465" s="43">
        <f t="shared" si="31"/>
      </c>
      <c r="D465" s="48">
        <f t="shared" si="28"/>
      </c>
      <c r="E465" s="45">
        <f t="shared" si="29"/>
      </c>
      <c r="F465" s="47">
        <f t="shared" si="30"/>
      </c>
    </row>
    <row r="466" spans="2:6" s="41" customFormat="1" ht="15">
      <c r="B466" s="42">
        <f>+IF(MAX(B$12:B465)=$F$7,"",B465+1)</f>
      </c>
      <c r="C466" s="43">
        <f t="shared" si="31"/>
      </c>
      <c r="D466" s="48">
        <f t="shared" si="28"/>
      </c>
      <c r="E466" s="45">
        <f t="shared" si="29"/>
      </c>
      <c r="F466" s="47">
        <f t="shared" si="30"/>
      </c>
    </row>
    <row r="467" spans="2:6" s="41" customFormat="1" ht="15">
      <c r="B467" s="42">
        <f>+IF(MAX(B$12:B466)=$F$7,"",B466+1)</f>
      </c>
      <c r="C467" s="43">
        <f t="shared" si="31"/>
      </c>
      <c r="D467" s="48">
        <f t="shared" si="28"/>
      </c>
      <c r="E467" s="45">
        <f t="shared" si="29"/>
      </c>
      <c r="F467" s="47">
        <f t="shared" si="30"/>
      </c>
    </row>
    <row r="468" spans="2:6" s="41" customFormat="1" ht="15">
      <c r="B468" s="42">
        <f>+IF(MAX(B$12:B467)=$F$7,"",B467+1)</f>
      </c>
      <c r="C468" s="43">
        <f t="shared" si="31"/>
      </c>
      <c r="D468" s="48">
        <f t="shared" si="28"/>
      </c>
      <c r="E468" s="45">
        <f t="shared" si="29"/>
      </c>
      <c r="F468" s="47">
        <f t="shared" si="30"/>
      </c>
    </row>
    <row r="469" spans="2:6" s="41" customFormat="1" ht="15">
      <c r="B469" s="42">
        <f>+IF(MAX(B$12:B468)=$F$7,"",B468+1)</f>
      </c>
      <c r="C469" s="43">
        <f t="shared" si="31"/>
      </c>
      <c r="D469" s="48">
        <f t="shared" si="28"/>
      </c>
      <c r="E469" s="45">
        <f t="shared" si="29"/>
      </c>
      <c r="F469" s="47">
        <f t="shared" si="30"/>
      </c>
    </row>
    <row r="470" spans="2:6" s="41" customFormat="1" ht="15">
      <c r="B470" s="42">
        <f>+IF(MAX(B$12:B469)=$F$7,"",B469+1)</f>
      </c>
      <c r="C470" s="43">
        <f t="shared" si="31"/>
      </c>
      <c r="D470" s="48">
        <f t="shared" si="28"/>
      </c>
      <c r="E470" s="45">
        <f t="shared" si="29"/>
      </c>
      <c r="F470" s="47">
        <f t="shared" si="30"/>
      </c>
    </row>
    <row r="471" spans="2:6" s="41" customFormat="1" ht="15">
      <c r="B471" s="42">
        <f>+IF(MAX(B$12:B470)=$F$7,"",B470+1)</f>
      </c>
      <c r="C471" s="43">
        <f t="shared" si="31"/>
      </c>
      <c r="D471" s="48">
        <f t="shared" si="28"/>
      </c>
      <c r="E471" s="45">
        <f t="shared" si="29"/>
      </c>
      <c r="F471" s="47">
        <f t="shared" si="30"/>
      </c>
    </row>
    <row r="472" spans="2:6" s="41" customFormat="1" ht="15">
      <c r="B472" s="42">
        <f>+IF(MAX(B$12:B471)=$F$7,"",B471+1)</f>
      </c>
      <c r="C472" s="43">
        <f t="shared" si="31"/>
      </c>
      <c r="D472" s="48">
        <f t="shared" si="28"/>
      </c>
      <c r="E472" s="45">
        <f t="shared" si="29"/>
      </c>
      <c r="F472" s="47">
        <f t="shared" si="30"/>
      </c>
    </row>
    <row r="473" spans="2:6" s="41" customFormat="1" ht="15">
      <c r="B473" s="42">
        <f>+IF(MAX(B$12:B472)=$F$7,"",B472+1)</f>
      </c>
      <c r="C473" s="43">
        <f t="shared" si="31"/>
      </c>
      <c r="D473" s="48">
        <f t="shared" si="28"/>
      </c>
      <c r="E473" s="45">
        <f t="shared" si="29"/>
      </c>
      <c r="F473" s="47">
        <f t="shared" si="30"/>
      </c>
    </row>
    <row r="474" spans="2:6" s="41" customFormat="1" ht="15">
      <c r="B474" s="42">
        <f>+IF(MAX(B$12:B473)=$F$7,"",B473+1)</f>
      </c>
      <c r="C474" s="43">
        <f t="shared" si="31"/>
      </c>
      <c r="D474" s="48">
        <f t="shared" si="28"/>
      </c>
      <c r="E474" s="45">
        <f t="shared" si="29"/>
      </c>
      <c r="F474" s="47">
        <f t="shared" si="30"/>
      </c>
    </row>
    <row r="475" spans="2:6" s="41" customFormat="1" ht="15">
      <c r="B475" s="42">
        <f>+IF(MAX(B$12:B474)=$F$7,"",B474+1)</f>
      </c>
      <c r="C475" s="43">
        <f t="shared" si="31"/>
      </c>
      <c r="D475" s="48">
        <f t="shared" si="28"/>
      </c>
      <c r="E475" s="45">
        <f t="shared" si="29"/>
      </c>
      <c r="F475" s="47">
        <f t="shared" si="30"/>
      </c>
    </row>
    <row r="476" spans="2:6" s="41" customFormat="1" ht="15">
      <c r="B476" s="42">
        <f>+IF(MAX(B$12:B475)=$F$7,"",B475+1)</f>
      </c>
      <c r="C476" s="43">
        <f t="shared" si="31"/>
      </c>
      <c r="D476" s="48">
        <f t="shared" si="28"/>
      </c>
      <c r="E476" s="45">
        <f t="shared" si="29"/>
      </c>
      <c r="F476" s="47">
        <f t="shared" si="30"/>
      </c>
    </row>
    <row r="477" spans="2:6" s="41" customFormat="1" ht="15">
      <c r="B477" s="42">
        <f>+IF(MAX(B$12:B476)=$F$7,"",B476+1)</f>
      </c>
      <c r="C477" s="43">
        <f t="shared" si="31"/>
      </c>
      <c r="D477" s="48">
        <f t="shared" si="28"/>
      </c>
      <c r="E477" s="45">
        <f t="shared" si="29"/>
      </c>
      <c r="F477" s="47">
        <f t="shared" si="30"/>
      </c>
    </row>
    <row r="478" spans="2:6" s="41" customFormat="1" ht="15">
      <c r="B478" s="42">
        <f>+IF(MAX(B$12:B477)=$F$7,"",B477+1)</f>
      </c>
      <c r="C478" s="43">
        <f t="shared" si="31"/>
      </c>
      <c r="D478" s="48">
        <f t="shared" si="28"/>
      </c>
      <c r="E478" s="45">
        <f t="shared" si="29"/>
      </c>
      <c r="F478" s="47">
        <f t="shared" si="30"/>
      </c>
    </row>
    <row r="479" spans="2:6" s="41" customFormat="1" ht="15">
      <c r="B479" s="42">
        <f>+IF(MAX(B$12:B478)=$F$7,"",B478+1)</f>
      </c>
      <c r="C479" s="43">
        <f t="shared" si="31"/>
      </c>
      <c r="D479" s="48">
        <f t="shared" si="28"/>
      </c>
      <c r="E479" s="45">
        <f t="shared" si="29"/>
      </c>
      <c r="F479" s="47">
        <f t="shared" si="30"/>
      </c>
    </row>
    <row r="480" spans="2:6" s="41" customFormat="1" ht="15">
      <c r="B480" s="42">
        <f>+IF(MAX(B$12:B479)=$F$7,"",B479+1)</f>
      </c>
      <c r="C480" s="43">
        <f t="shared" si="31"/>
      </c>
      <c r="D480" s="48">
        <f t="shared" si="28"/>
      </c>
      <c r="E480" s="45">
        <f t="shared" si="29"/>
      </c>
      <c r="F480" s="47">
        <f t="shared" si="30"/>
      </c>
    </row>
    <row r="481" spans="2:6" s="41" customFormat="1" ht="15">
      <c r="B481" s="42">
        <f>+IF(MAX(B$12:B480)=$F$7,"",B480+1)</f>
      </c>
      <c r="C481" s="43">
        <f t="shared" si="31"/>
      </c>
      <c r="D481" s="48">
        <f t="shared" si="28"/>
      </c>
      <c r="E481" s="45">
        <f t="shared" si="29"/>
      </c>
      <c r="F481" s="47">
        <f t="shared" si="30"/>
      </c>
    </row>
    <row r="482" spans="2:6" s="41" customFormat="1" ht="15">
      <c r="B482" s="42">
        <f>+IF(MAX(B$12:B481)=$F$7,"",B481+1)</f>
      </c>
      <c r="C482" s="43">
        <f t="shared" si="31"/>
      </c>
      <c r="D482" s="48">
        <f t="shared" si="28"/>
      </c>
      <c r="E482" s="45">
        <f t="shared" si="29"/>
      </c>
      <c r="F482" s="47">
        <f t="shared" si="30"/>
      </c>
    </row>
    <row r="483" spans="2:6" s="41" customFormat="1" ht="15">
      <c r="B483" s="42">
        <f>+IF(MAX(B$12:B482)=$F$7,"",B482+1)</f>
      </c>
      <c r="C483" s="43">
        <f t="shared" si="31"/>
      </c>
      <c r="D483" s="48">
        <f t="shared" si="28"/>
      </c>
      <c r="E483" s="45">
        <f t="shared" si="29"/>
      </c>
      <c r="F483" s="47">
        <f t="shared" si="30"/>
      </c>
    </row>
    <row r="484" spans="2:6" s="41" customFormat="1" ht="15">
      <c r="B484" s="42">
        <f>+IF(MAX(B$12:B483)=$F$7,"",B483+1)</f>
      </c>
      <c r="C484" s="43">
        <f t="shared" si="31"/>
      </c>
      <c r="D484" s="48">
        <f t="shared" si="28"/>
      </c>
      <c r="E484" s="45">
        <f t="shared" si="29"/>
      </c>
      <c r="F484" s="47">
        <f t="shared" si="30"/>
      </c>
    </row>
    <row r="485" spans="2:6" s="41" customFormat="1" ht="15">
      <c r="B485" s="42">
        <f>+IF(MAX(B$12:B484)=$F$7,"",B484+1)</f>
      </c>
      <c r="C485" s="43">
        <f t="shared" si="31"/>
      </c>
      <c r="D485" s="48">
        <f t="shared" si="28"/>
      </c>
      <c r="E485" s="45">
        <f t="shared" si="29"/>
      </c>
      <c r="F485" s="47">
        <f t="shared" si="30"/>
      </c>
    </row>
    <row r="486" spans="2:6" s="41" customFormat="1" ht="15">
      <c r="B486" s="42">
        <f>+IF(MAX(B$12:B485)=$F$7,"",B485+1)</f>
      </c>
      <c r="C486" s="43">
        <f t="shared" si="31"/>
      </c>
      <c r="D486" s="48">
        <f t="shared" si="28"/>
      </c>
      <c r="E486" s="45">
        <f t="shared" si="29"/>
      </c>
      <c r="F486" s="47">
        <f t="shared" si="30"/>
      </c>
    </row>
    <row r="487" spans="2:6" s="41" customFormat="1" ht="15">
      <c r="B487" s="42">
        <f>+IF(MAX(B$12:B486)=$F$7,"",B486+1)</f>
      </c>
      <c r="C487" s="43">
        <f t="shared" si="31"/>
      </c>
      <c r="D487" s="48">
        <f t="shared" si="28"/>
      </c>
      <c r="E487" s="45">
        <f t="shared" si="29"/>
      </c>
      <c r="F487" s="47">
        <f t="shared" si="30"/>
      </c>
    </row>
    <row r="488" spans="2:6" s="41" customFormat="1" ht="15">
      <c r="B488" s="42">
        <f>+IF(MAX(B$12:B487)=$F$7,"",B487+1)</f>
      </c>
      <c r="C488" s="43">
        <f t="shared" si="31"/>
      </c>
      <c r="D488" s="48">
        <f t="shared" si="28"/>
      </c>
      <c r="E488" s="45">
        <f t="shared" si="29"/>
      </c>
      <c r="F488" s="47">
        <f t="shared" si="30"/>
      </c>
    </row>
    <row r="489" spans="2:6" s="41" customFormat="1" ht="15">
      <c r="B489" s="42">
        <f>+IF(MAX(B$12:B488)=$F$7,"",B488+1)</f>
      </c>
      <c r="C489" s="43">
        <f t="shared" si="31"/>
      </c>
      <c r="D489" s="48">
        <f t="shared" si="28"/>
      </c>
      <c r="E489" s="45">
        <f t="shared" si="29"/>
      </c>
      <c r="F489" s="47">
        <f t="shared" si="30"/>
      </c>
    </row>
    <row r="490" spans="2:6" s="41" customFormat="1" ht="15">
      <c r="B490" s="42">
        <f>+IF(MAX(B$12:B489)=$F$7,"",B489+1)</f>
      </c>
      <c r="C490" s="43">
        <f t="shared" si="31"/>
      </c>
      <c r="D490" s="48">
        <f t="shared" si="28"/>
      </c>
      <c r="E490" s="45">
        <f t="shared" si="29"/>
      </c>
      <c r="F490" s="47">
        <f t="shared" si="30"/>
      </c>
    </row>
    <row r="491" spans="2:6" s="41" customFormat="1" ht="15">
      <c r="B491" s="42">
        <f>+IF(MAX(B$12:B490)=$F$7,"",B490+1)</f>
      </c>
      <c r="C491" s="43">
        <f t="shared" si="31"/>
      </c>
      <c r="D491" s="48">
        <f t="shared" si="28"/>
      </c>
      <c r="E491" s="45">
        <f t="shared" si="29"/>
      </c>
      <c r="F491" s="47">
        <f t="shared" si="30"/>
      </c>
    </row>
    <row r="492" spans="2:6" s="41" customFormat="1" ht="15">
      <c r="B492" s="42">
        <f>+IF(MAX(B$12:B491)=$F$7,"",B491+1)</f>
      </c>
      <c r="C492" s="43">
        <f t="shared" si="31"/>
      </c>
      <c r="D492" s="48">
        <f t="shared" si="28"/>
      </c>
      <c r="E492" s="45">
        <f t="shared" si="29"/>
      </c>
      <c r="F492" s="47">
        <f t="shared" si="30"/>
      </c>
    </row>
    <row r="493" spans="2:6" s="41" customFormat="1" ht="15">
      <c r="B493" s="42">
        <f>+IF(MAX(B$12:B492)=$F$7,"",B492+1)</f>
      </c>
      <c r="C493" s="43">
        <f t="shared" si="31"/>
      </c>
      <c r="D493" s="48">
        <f t="shared" si="28"/>
      </c>
      <c r="E493" s="45">
        <f t="shared" si="29"/>
      </c>
      <c r="F493" s="43">
        <f t="shared" si="30"/>
      </c>
    </row>
    <row r="494" spans="2:6" s="41" customFormat="1" ht="15">
      <c r="B494" s="42">
        <f>+IF(MAX(B$12:B493)=$F$7,"",B493+1)</f>
      </c>
      <c r="C494" s="43">
        <f t="shared" si="31"/>
      </c>
      <c r="D494" s="48">
        <f t="shared" si="28"/>
      </c>
      <c r="E494" s="45">
        <f t="shared" si="29"/>
      </c>
      <c r="F494" s="43">
        <f t="shared" si="30"/>
      </c>
    </row>
    <row r="495" spans="2:6" s="41" customFormat="1" ht="15">
      <c r="B495" s="42">
        <f>+IF(MAX(B$12:B494)=$F$7,"",B494+1)</f>
      </c>
      <c r="C495" s="43">
        <f t="shared" si="31"/>
      </c>
      <c r="D495" s="48">
        <f t="shared" si="28"/>
      </c>
      <c r="E495" s="45">
        <f t="shared" si="29"/>
      </c>
      <c r="F495" s="43">
        <f t="shared" si="30"/>
      </c>
    </row>
    <row r="496" spans="2:6" s="41" customFormat="1" ht="15">
      <c r="B496" s="42">
        <f>+IF(MAX(B$12:B495)=$F$7,"",B495+1)</f>
      </c>
      <c r="C496" s="43">
        <f t="shared" si="31"/>
      </c>
      <c r="D496" s="48">
        <f t="shared" si="28"/>
      </c>
      <c r="E496" s="45">
        <f t="shared" si="29"/>
      </c>
      <c r="F496" s="43">
        <f t="shared" si="30"/>
      </c>
    </row>
    <row r="497" spans="2:6" s="41" customFormat="1" ht="15">
      <c r="B497" s="42">
        <f>+IF(MAX(B$12:B496)=$F$7,"",B496+1)</f>
      </c>
      <c r="C497" s="43">
        <f t="shared" si="31"/>
      </c>
      <c r="D497" s="48">
        <f t="shared" si="28"/>
      </c>
      <c r="E497" s="45">
        <f t="shared" si="29"/>
      </c>
      <c r="F497" s="43">
        <f t="shared" si="30"/>
      </c>
    </row>
    <row r="498" spans="2:6" s="41" customFormat="1" ht="15">
      <c r="B498" s="42">
        <f>+IF(MAX(B$12:B497)=$F$7,"",B497+1)</f>
      </c>
      <c r="C498" s="43">
        <f t="shared" si="31"/>
      </c>
      <c r="D498" s="48">
        <f t="shared" si="28"/>
      </c>
      <c r="E498" s="45">
        <f t="shared" si="29"/>
      </c>
      <c r="F498" s="43">
        <f t="shared" si="30"/>
      </c>
    </row>
    <row r="499" spans="2:6" s="41" customFormat="1" ht="15">
      <c r="B499" s="42">
        <f>+IF(MAX(B$12:B498)=$F$7,"",B498+1)</f>
      </c>
      <c r="C499" s="43">
        <f t="shared" si="31"/>
      </c>
      <c r="D499" s="48">
        <f t="shared" si="28"/>
      </c>
      <c r="E499" s="45">
        <f t="shared" si="29"/>
      </c>
      <c r="F499" s="43">
        <f t="shared" si="30"/>
      </c>
    </row>
    <row r="500" spans="2:6" s="41" customFormat="1" ht="15">
      <c r="B500" s="42">
        <f>+IF(MAX(B$12:B499)=$F$7,"",B499+1)</f>
      </c>
      <c r="C500" s="43">
        <f t="shared" si="31"/>
      </c>
      <c r="D500" s="48">
        <f t="shared" si="28"/>
      </c>
      <c r="E500" s="45">
        <f t="shared" si="29"/>
      </c>
      <c r="F500" s="43">
        <f t="shared" si="30"/>
      </c>
    </row>
    <row r="501" spans="2:6" s="41" customFormat="1" ht="15">
      <c r="B501" s="42">
        <f>+IF(MAX(B$12:B500)=$F$7,"",B500+1)</f>
      </c>
      <c r="C501" s="43">
        <f t="shared" si="31"/>
      </c>
      <c r="D501" s="48">
        <f aca="true" t="shared" si="32" ref="D501:D512">+IF(B501="","",IF(B501&gt;$F$7,0,IF(B501=$F$7,C500,IF($E$614="francese",F501-E501,$C$12/$F$7))))</f>
      </c>
      <c r="E501" s="45">
        <f aca="true" t="shared" si="33" ref="E501:E512">+IF(B501="","",ROUND(C500*$D$9/$D$8,2))</f>
      </c>
      <c r="F501" s="43">
        <f aca="true" t="shared" si="34" ref="F501:F512">IF(B501="","",IF(B501&gt;$F$7,0,IF($E$614="francese",-PMT($D$9/$D$8,$F$7,$C$12,0,0),D501+E501)))</f>
      </c>
    </row>
    <row r="502" spans="2:6" s="41" customFormat="1" ht="15">
      <c r="B502" s="42">
        <f>+IF(MAX(B$12:B501)=$F$7,"",B501+1)</f>
      </c>
      <c r="C502" s="43">
        <f aca="true" t="shared" si="35" ref="C502:C512">+IF(B502="","",C501-D502)</f>
      </c>
      <c r="D502" s="48">
        <f t="shared" si="32"/>
      </c>
      <c r="E502" s="45">
        <f t="shared" si="33"/>
      </c>
      <c r="F502" s="43">
        <f t="shared" si="34"/>
      </c>
    </row>
    <row r="503" spans="2:6" s="41" customFormat="1" ht="15">
      <c r="B503" s="42">
        <f>+IF(MAX(B$12:B502)=$F$7,"",B502+1)</f>
      </c>
      <c r="C503" s="43">
        <f t="shared" si="35"/>
      </c>
      <c r="D503" s="48">
        <f t="shared" si="32"/>
      </c>
      <c r="E503" s="45">
        <f t="shared" si="33"/>
      </c>
      <c r="F503" s="43">
        <f t="shared" si="34"/>
      </c>
    </row>
    <row r="504" spans="2:6" s="41" customFormat="1" ht="15">
      <c r="B504" s="42">
        <f>+IF(MAX(B$12:B503)=$F$7,"",B503+1)</f>
      </c>
      <c r="C504" s="43">
        <f t="shared" si="35"/>
      </c>
      <c r="D504" s="48">
        <f t="shared" si="32"/>
      </c>
      <c r="E504" s="45">
        <f t="shared" si="33"/>
      </c>
      <c r="F504" s="43">
        <f t="shared" si="34"/>
      </c>
    </row>
    <row r="505" spans="2:6" s="41" customFormat="1" ht="15">
      <c r="B505" s="42">
        <f>+IF(MAX(B$12:B504)=$F$7,"",B504+1)</f>
      </c>
      <c r="C505" s="43">
        <f t="shared" si="35"/>
      </c>
      <c r="D505" s="48">
        <f t="shared" si="32"/>
      </c>
      <c r="E505" s="45">
        <f t="shared" si="33"/>
      </c>
      <c r="F505" s="43">
        <f t="shared" si="34"/>
      </c>
    </row>
    <row r="506" spans="2:6" s="41" customFormat="1" ht="15">
      <c r="B506" s="42">
        <f>+IF(MAX(B$12:B505)=$F$7,"",B505+1)</f>
      </c>
      <c r="C506" s="43">
        <f t="shared" si="35"/>
      </c>
      <c r="D506" s="48">
        <f t="shared" si="32"/>
      </c>
      <c r="E506" s="45">
        <f t="shared" si="33"/>
      </c>
      <c r="F506" s="43">
        <f t="shared" si="34"/>
      </c>
    </row>
    <row r="507" spans="2:6" s="41" customFormat="1" ht="15">
      <c r="B507" s="42">
        <f>+IF(MAX(B$12:B506)=$F$7,"",B506+1)</f>
      </c>
      <c r="C507" s="43">
        <f t="shared" si="35"/>
      </c>
      <c r="D507" s="48">
        <f t="shared" si="32"/>
      </c>
      <c r="E507" s="45">
        <f t="shared" si="33"/>
      </c>
      <c r="F507" s="43">
        <f t="shared" si="34"/>
      </c>
    </row>
    <row r="508" spans="2:6" s="41" customFormat="1" ht="15">
      <c r="B508" s="42">
        <f>+IF(MAX(B$12:B507)=$F$7,"",B507+1)</f>
      </c>
      <c r="C508" s="43">
        <f t="shared" si="35"/>
      </c>
      <c r="D508" s="48">
        <f t="shared" si="32"/>
      </c>
      <c r="E508" s="45">
        <f t="shared" si="33"/>
      </c>
      <c r="F508" s="43">
        <f t="shared" si="34"/>
      </c>
    </row>
    <row r="509" spans="2:6" s="41" customFormat="1" ht="15">
      <c r="B509" s="42">
        <f>+IF(MAX(B$12:B508)=$F$7,"",B508+1)</f>
      </c>
      <c r="C509" s="43">
        <f t="shared" si="35"/>
      </c>
      <c r="D509" s="48">
        <f t="shared" si="32"/>
      </c>
      <c r="E509" s="45">
        <f t="shared" si="33"/>
      </c>
      <c r="F509" s="43">
        <f t="shared" si="34"/>
      </c>
    </row>
    <row r="510" spans="2:6" s="41" customFormat="1" ht="15">
      <c r="B510" s="42">
        <f>+IF(MAX(B$12:B509)=$F$7,"",B509+1)</f>
      </c>
      <c r="C510" s="43">
        <f t="shared" si="35"/>
      </c>
      <c r="D510" s="48">
        <f t="shared" si="32"/>
      </c>
      <c r="E510" s="45">
        <f t="shared" si="33"/>
      </c>
      <c r="F510" s="43">
        <f t="shared" si="34"/>
      </c>
    </row>
    <row r="511" spans="2:6" s="41" customFormat="1" ht="15">
      <c r="B511" s="42">
        <f>+IF(MAX(B$12:B510)=$F$7,"",B510+1)</f>
      </c>
      <c r="C511" s="43">
        <f t="shared" si="35"/>
      </c>
      <c r="D511" s="48">
        <f t="shared" si="32"/>
      </c>
      <c r="E511" s="45">
        <f t="shared" si="33"/>
      </c>
      <c r="F511" s="43">
        <f t="shared" si="34"/>
      </c>
    </row>
    <row r="512" spans="2:6" s="41" customFormat="1" ht="15">
      <c r="B512" s="42">
        <f>+IF(MAX(B$12:B511)=$F$7,"",B511+1)</f>
      </c>
      <c r="C512" s="43">
        <f t="shared" si="35"/>
      </c>
      <c r="D512" s="48">
        <f t="shared" si="32"/>
      </c>
      <c r="E512" s="45">
        <f t="shared" si="33"/>
      </c>
      <c r="F512" s="43">
        <f t="shared" si="34"/>
      </c>
    </row>
    <row r="513" spans="2:6" s="41" customFormat="1" ht="15">
      <c r="B513" s="42"/>
      <c r="C513" s="43"/>
      <c r="D513" s="48"/>
      <c r="E513" s="45"/>
      <c r="F513" s="43"/>
    </row>
    <row r="514" spans="2:6" s="41" customFormat="1" ht="15">
      <c r="B514" s="42"/>
      <c r="C514" s="49"/>
      <c r="E514" s="50"/>
      <c r="F514" s="49"/>
    </row>
    <row r="515" spans="2:6" s="41" customFormat="1" ht="15">
      <c r="B515" s="42"/>
      <c r="C515" s="49"/>
      <c r="E515" s="50"/>
      <c r="F515" s="49"/>
    </row>
    <row r="516" spans="2:6" s="41" customFormat="1" ht="15">
      <c r="B516" s="42"/>
      <c r="C516" s="49"/>
      <c r="E516" s="50"/>
      <c r="F516" s="49"/>
    </row>
    <row r="517" spans="2:6" s="41" customFormat="1" ht="15">
      <c r="B517" s="42"/>
      <c r="C517" s="49"/>
      <c r="E517" s="50"/>
      <c r="F517" s="49"/>
    </row>
    <row r="518" spans="2:6" s="41" customFormat="1" ht="15">
      <c r="B518" s="42"/>
      <c r="C518" s="49"/>
      <c r="E518" s="50"/>
      <c r="F518" s="49"/>
    </row>
    <row r="519" spans="2:6" s="41" customFormat="1" ht="15">
      <c r="B519" s="42"/>
      <c r="C519" s="49"/>
      <c r="E519" s="50"/>
      <c r="F519" s="49"/>
    </row>
    <row r="520" spans="2:6" s="41" customFormat="1" ht="15">
      <c r="B520" s="42"/>
      <c r="C520" s="49"/>
      <c r="E520" s="50"/>
      <c r="F520" s="49"/>
    </row>
    <row r="521" spans="2:6" s="41" customFormat="1" ht="15">
      <c r="B521" s="42"/>
      <c r="C521" s="49"/>
      <c r="E521" s="50"/>
      <c r="F521" s="49"/>
    </row>
    <row r="522" spans="2:6" s="41" customFormat="1" ht="15">
      <c r="B522" s="42"/>
      <c r="C522" s="49"/>
      <c r="E522" s="50"/>
      <c r="F522" s="49"/>
    </row>
    <row r="523" spans="2:6" s="41" customFormat="1" ht="15">
      <c r="B523" s="42"/>
      <c r="C523" s="49"/>
      <c r="E523" s="50"/>
      <c r="F523" s="49"/>
    </row>
    <row r="524" spans="2:6" s="41" customFormat="1" ht="15">
      <c r="B524" s="42"/>
      <c r="C524" s="49"/>
      <c r="E524" s="50"/>
      <c r="F524" s="49"/>
    </row>
    <row r="525" spans="2:6" s="41" customFormat="1" ht="15">
      <c r="B525" s="42"/>
      <c r="C525" s="49"/>
      <c r="E525" s="50"/>
      <c r="F525" s="49"/>
    </row>
    <row r="526" spans="2:6" s="41" customFormat="1" ht="15">
      <c r="B526" s="42"/>
      <c r="C526" s="49"/>
      <c r="E526" s="50"/>
      <c r="F526" s="49"/>
    </row>
    <row r="527" spans="2:6" s="41" customFormat="1" ht="15">
      <c r="B527" s="42"/>
      <c r="C527" s="49"/>
      <c r="E527" s="50"/>
      <c r="F527" s="49"/>
    </row>
    <row r="528" spans="2:6" s="41" customFormat="1" ht="15">
      <c r="B528" s="42"/>
      <c r="C528" s="49"/>
      <c r="E528" s="50"/>
      <c r="F528" s="49"/>
    </row>
    <row r="529" spans="2:6" s="41" customFormat="1" ht="15">
      <c r="B529" s="42"/>
      <c r="C529" s="49"/>
      <c r="E529" s="50"/>
      <c r="F529" s="49"/>
    </row>
    <row r="530" spans="2:6" s="41" customFormat="1" ht="15">
      <c r="B530" s="42"/>
      <c r="C530" s="49"/>
      <c r="E530" s="50"/>
      <c r="F530" s="49"/>
    </row>
    <row r="531" spans="2:6" s="41" customFormat="1" ht="15">
      <c r="B531" s="42"/>
      <c r="C531" s="49"/>
      <c r="E531" s="50"/>
      <c r="F531" s="49"/>
    </row>
    <row r="532" spans="2:6" s="41" customFormat="1" ht="15">
      <c r="B532" s="42"/>
      <c r="C532" s="49"/>
      <c r="E532" s="50"/>
      <c r="F532" s="49"/>
    </row>
    <row r="533" spans="2:6" s="41" customFormat="1" ht="15">
      <c r="B533" s="42"/>
      <c r="C533" s="49"/>
      <c r="E533" s="50"/>
      <c r="F533" s="49"/>
    </row>
    <row r="534" spans="2:6" s="41" customFormat="1" ht="15">
      <c r="B534" s="42"/>
      <c r="C534" s="49"/>
      <c r="E534" s="50"/>
      <c r="F534" s="49"/>
    </row>
    <row r="535" spans="2:6" s="41" customFormat="1" ht="15">
      <c r="B535" s="42"/>
      <c r="C535" s="49"/>
      <c r="E535" s="50"/>
      <c r="F535" s="49"/>
    </row>
    <row r="536" spans="2:6" s="41" customFormat="1" ht="15">
      <c r="B536" s="42"/>
      <c r="C536" s="49"/>
      <c r="E536" s="50"/>
      <c r="F536" s="49"/>
    </row>
    <row r="537" spans="2:6" s="41" customFormat="1" ht="15">
      <c r="B537" s="42"/>
      <c r="C537" s="49"/>
      <c r="E537" s="50"/>
      <c r="F537" s="49"/>
    </row>
    <row r="538" spans="2:6" s="41" customFormat="1" ht="15">
      <c r="B538" s="42"/>
      <c r="C538" s="49"/>
      <c r="E538" s="50"/>
      <c r="F538" s="49"/>
    </row>
    <row r="539" spans="2:6" s="41" customFormat="1" ht="15">
      <c r="B539" s="42"/>
      <c r="C539" s="49"/>
      <c r="E539" s="50"/>
      <c r="F539" s="49"/>
    </row>
    <row r="540" spans="2:6" s="41" customFormat="1" ht="15">
      <c r="B540" s="42"/>
      <c r="C540" s="49"/>
      <c r="E540" s="50"/>
      <c r="F540" s="49"/>
    </row>
    <row r="541" spans="2:6" s="41" customFormat="1" ht="15">
      <c r="B541" s="42"/>
      <c r="C541" s="49"/>
      <c r="E541" s="50"/>
      <c r="F541" s="49"/>
    </row>
    <row r="542" spans="2:6" s="41" customFormat="1" ht="15">
      <c r="B542" s="42"/>
      <c r="C542" s="49"/>
      <c r="E542" s="50"/>
      <c r="F542" s="49"/>
    </row>
    <row r="543" spans="2:6" s="41" customFormat="1" ht="15">
      <c r="B543" s="42"/>
      <c r="C543" s="49"/>
      <c r="E543" s="50"/>
      <c r="F543" s="49"/>
    </row>
    <row r="544" spans="2:6" s="41" customFormat="1" ht="15">
      <c r="B544" s="42"/>
      <c r="C544" s="49"/>
      <c r="E544" s="50"/>
      <c r="F544" s="49"/>
    </row>
    <row r="545" spans="2:6" s="41" customFormat="1" ht="15">
      <c r="B545" s="42"/>
      <c r="C545" s="49"/>
      <c r="E545" s="50"/>
      <c r="F545" s="49"/>
    </row>
    <row r="546" spans="2:6" s="41" customFormat="1" ht="15">
      <c r="B546" s="42"/>
      <c r="C546" s="49"/>
      <c r="E546" s="50"/>
      <c r="F546" s="49"/>
    </row>
    <row r="547" spans="2:6" s="41" customFormat="1" ht="15">
      <c r="B547" s="42"/>
      <c r="C547" s="49"/>
      <c r="E547" s="50"/>
      <c r="F547" s="49"/>
    </row>
    <row r="548" spans="2:6" s="41" customFormat="1" ht="15">
      <c r="B548" s="42"/>
      <c r="C548" s="49"/>
      <c r="E548" s="50"/>
      <c r="F548" s="49"/>
    </row>
    <row r="549" spans="2:6" s="41" customFormat="1" ht="15">
      <c r="B549" s="42"/>
      <c r="C549" s="49"/>
      <c r="E549" s="50"/>
      <c r="F549" s="49"/>
    </row>
    <row r="550" spans="2:6" s="41" customFormat="1" ht="15">
      <c r="B550" s="42"/>
      <c r="C550" s="49"/>
      <c r="E550" s="50"/>
      <c r="F550" s="49"/>
    </row>
    <row r="551" spans="2:6" s="41" customFormat="1" ht="15">
      <c r="B551" s="42"/>
      <c r="C551" s="49"/>
      <c r="E551" s="50"/>
      <c r="F551" s="49"/>
    </row>
    <row r="552" spans="2:6" s="41" customFormat="1" ht="15">
      <c r="B552" s="42"/>
      <c r="C552" s="49"/>
      <c r="E552" s="50"/>
      <c r="F552" s="49"/>
    </row>
    <row r="553" spans="2:6" s="41" customFormat="1" ht="15">
      <c r="B553" s="42"/>
      <c r="C553" s="49"/>
      <c r="E553" s="50"/>
      <c r="F553" s="49"/>
    </row>
    <row r="554" spans="2:6" s="41" customFormat="1" ht="15">
      <c r="B554" s="42"/>
      <c r="C554" s="49"/>
      <c r="E554" s="50"/>
      <c r="F554" s="49"/>
    </row>
    <row r="555" spans="2:6" s="41" customFormat="1" ht="15">
      <c r="B555" s="42"/>
      <c r="C555" s="49"/>
      <c r="E555" s="50"/>
      <c r="F555" s="49"/>
    </row>
    <row r="556" spans="2:6" s="41" customFormat="1" ht="15">
      <c r="B556" s="42"/>
      <c r="C556" s="49"/>
      <c r="E556" s="50"/>
      <c r="F556" s="49"/>
    </row>
    <row r="557" spans="2:6" s="41" customFormat="1" ht="15">
      <c r="B557" s="42"/>
      <c r="C557" s="49"/>
      <c r="E557" s="50"/>
      <c r="F557" s="49"/>
    </row>
    <row r="558" spans="2:6" s="41" customFormat="1" ht="15">
      <c r="B558" s="42"/>
      <c r="C558" s="49"/>
      <c r="E558" s="50"/>
      <c r="F558" s="49"/>
    </row>
    <row r="559" spans="2:6" s="41" customFormat="1" ht="15">
      <c r="B559" s="42"/>
      <c r="C559" s="49"/>
      <c r="E559" s="50"/>
      <c r="F559" s="49"/>
    </row>
    <row r="560" spans="2:6" s="41" customFormat="1" ht="15">
      <c r="B560" s="42"/>
      <c r="C560" s="49"/>
      <c r="E560" s="50"/>
      <c r="F560" s="49"/>
    </row>
    <row r="561" spans="2:6" s="41" customFormat="1" ht="15">
      <c r="B561" s="42"/>
      <c r="C561" s="49"/>
      <c r="E561" s="50"/>
      <c r="F561" s="49"/>
    </row>
    <row r="562" spans="2:6" s="41" customFormat="1" ht="15">
      <c r="B562" s="42"/>
      <c r="C562" s="49"/>
      <c r="E562" s="50"/>
      <c r="F562" s="49"/>
    </row>
    <row r="563" spans="2:6" s="41" customFormat="1" ht="15">
      <c r="B563" s="42"/>
      <c r="C563" s="49"/>
      <c r="E563" s="50"/>
      <c r="F563" s="49"/>
    </row>
    <row r="564" spans="2:6" s="41" customFormat="1" ht="15">
      <c r="B564" s="42"/>
      <c r="C564" s="49"/>
      <c r="E564" s="50"/>
      <c r="F564" s="49"/>
    </row>
    <row r="565" spans="2:6" s="41" customFormat="1" ht="15">
      <c r="B565" s="42"/>
      <c r="C565" s="49"/>
      <c r="E565" s="50"/>
      <c r="F565" s="49"/>
    </row>
    <row r="566" spans="2:6" s="41" customFormat="1" ht="15">
      <c r="B566" s="42"/>
      <c r="C566" s="49"/>
      <c r="E566" s="50"/>
      <c r="F566" s="49"/>
    </row>
    <row r="567" spans="2:6" s="41" customFormat="1" ht="15">
      <c r="B567" s="42"/>
      <c r="C567" s="49"/>
      <c r="E567" s="50"/>
      <c r="F567" s="49"/>
    </row>
    <row r="568" spans="2:6" s="41" customFormat="1" ht="15">
      <c r="B568" s="42"/>
      <c r="C568" s="49"/>
      <c r="E568" s="50"/>
      <c r="F568" s="49"/>
    </row>
    <row r="569" spans="2:6" s="41" customFormat="1" ht="15">
      <c r="B569" s="42"/>
      <c r="C569" s="49"/>
      <c r="E569" s="50"/>
      <c r="F569" s="49"/>
    </row>
    <row r="570" spans="2:6" s="41" customFormat="1" ht="15">
      <c r="B570" s="42"/>
      <c r="C570" s="49"/>
      <c r="E570" s="50"/>
      <c r="F570" s="49"/>
    </row>
    <row r="571" spans="2:6" s="41" customFormat="1" ht="15">
      <c r="B571" s="42"/>
      <c r="C571" s="49"/>
      <c r="E571" s="50"/>
      <c r="F571" s="49"/>
    </row>
    <row r="572" spans="2:6" s="41" customFormat="1" ht="15">
      <c r="B572" s="42"/>
      <c r="C572" s="49"/>
      <c r="E572" s="50"/>
      <c r="F572" s="49"/>
    </row>
    <row r="573" spans="2:6" s="41" customFormat="1" ht="15">
      <c r="B573" s="42"/>
      <c r="C573" s="49"/>
      <c r="E573" s="50"/>
      <c r="F573" s="49"/>
    </row>
    <row r="574" spans="2:6" s="41" customFormat="1" ht="15">
      <c r="B574" s="42"/>
      <c r="C574" s="49"/>
      <c r="E574" s="50"/>
      <c r="F574" s="49"/>
    </row>
    <row r="575" spans="2:6" s="41" customFormat="1" ht="15">
      <c r="B575" s="42"/>
      <c r="C575" s="49"/>
      <c r="E575" s="50"/>
      <c r="F575" s="49"/>
    </row>
    <row r="576" spans="2:6" s="41" customFormat="1" ht="15">
      <c r="B576" s="42"/>
      <c r="C576" s="49"/>
      <c r="E576" s="50"/>
      <c r="F576" s="49"/>
    </row>
    <row r="577" spans="2:6" s="41" customFormat="1" ht="15">
      <c r="B577" s="42"/>
      <c r="C577" s="49"/>
      <c r="E577" s="50"/>
      <c r="F577" s="49"/>
    </row>
    <row r="578" spans="2:6" s="41" customFormat="1" ht="15">
      <c r="B578" s="42"/>
      <c r="C578" s="49"/>
      <c r="E578" s="50"/>
      <c r="F578" s="49"/>
    </row>
    <row r="579" spans="2:6" s="41" customFormat="1" ht="15">
      <c r="B579" s="42"/>
      <c r="C579" s="49"/>
      <c r="E579" s="50"/>
      <c r="F579" s="49"/>
    </row>
    <row r="580" spans="2:6" s="41" customFormat="1" ht="15">
      <c r="B580" s="42"/>
      <c r="C580" s="49"/>
      <c r="E580" s="50"/>
      <c r="F580" s="49"/>
    </row>
    <row r="581" spans="2:6" s="41" customFormat="1" ht="15">
      <c r="B581" s="42"/>
      <c r="C581" s="49"/>
      <c r="E581" s="50"/>
      <c r="F581" s="49"/>
    </row>
    <row r="582" spans="2:6" s="41" customFormat="1" ht="15">
      <c r="B582" s="42"/>
      <c r="C582" s="49"/>
      <c r="E582" s="50"/>
      <c r="F582" s="49"/>
    </row>
    <row r="583" spans="2:6" s="41" customFormat="1" ht="15">
      <c r="B583" s="42"/>
      <c r="C583" s="49"/>
      <c r="E583" s="50"/>
      <c r="F583" s="49"/>
    </row>
    <row r="584" spans="2:6" s="41" customFormat="1" ht="15">
      <c r="B584" s="42"/>
      <c r="C584" s="49"/>
      <c r="E584" s="50"/>
      <c r="F584" s="49"/>
    </row>
    <row r="585" spans="2:6" s="41" customFormat="1" ht="15">
      <c r="B585" s="42"/>
      <c r="C585" s="49"/>
      <c r="E585" s="50"/>
      <c r="F585" s="49"/>
    </row>
    <row r="586" spans="2:6" s="41" customFormat="1" ht="15">
      <c r="B586" s="42"/>
      <c r="C586" s="49"/>
      <c r="E586" s="50"/>
      <c r="F586" s="49"/>
    </row>
    <row r="587" spans="2:6" s="41" customFormat="1" ht="15">
      <c r="B587" s="42"/>
      <c r="C587" s="49"/>
      <c r="E587" s="50"/>
      <c r="F587" s="49"/>
    </row>
    <row r="588" spans="2:6" s="41" customFormat="1" ht="15">
      <c r="B588" s="42"/>
      <c r="C588" s="49"/>
      <c r="E588" s="50"/>
      <c r="F588" s="49"/>
    </row>
    <row r="589" spans="2:6" s="41" customFormat="1" ht="15">
      <c r="B589" s="42"/>
      <c r="C589" s="49"/>
      <c r="E589" s="50"/>
      <c r="F589" s="49"/>
    </row>
    <row r="590" spans="2:6" s="41" customFormat="1" ht="15">
      <c r="B590" s="42"/>
      <c r="C590" s="49"/>
      <c r="E590" s="50"/>
      <c r="F590" s="49"/>
    </row>
    <row r="591" spans="2:6" s="41" customFormat="1" ht="15">
      <c r="B591" s="42"/>
      <c r="C591" s="49"/>
      <c r="E591" s="50"/>
      <c r="F591" s="49"/>
    </row>
    <row r="592" spans="2:6" s="41" customFormat="1" ht="15">
      <c r="B592" s="42"/>
      <c r="C592" s="49"/>
      <c r="E592" s="50"/>
      <c r="F592" s="49"/>
    </row>
    <row r="593" spans="2:6" s="41" customFormat="1" ht="15">
      <c r="B593" s="42"/>
      <c r="C593" s="49"/>
      <c r="E593" s="50"/>
      <c r="F593" s="49"/>
    </row>
    <row r="594" spans="2:6" s="41" customFormat="1" ht="15">
      <c r="B594" s="42"/>
      <c r="C594" s="49"/>
      <c r="E594" s="50"/>
      <c r="F594" s="49"/>
    </row>
    <row r="595" spans="2:6" s="41" customFormat="1" ht="15">
      <c r="B595" s="42"/>
      <c r="C595" s="49"/>
      <c r="E595" s="50"/>
      <c r="F595" s="49"/>
    </row>
    <row r="596" spans="2:6" s="41" customFormat="1" ht="15">
      <c r="B596" s="42"/>
      <c r="C596" s="49"/>
      <c r="E596" s="50"/>
      <c r="F596" s="49"/>
    </row>
    <row r="597" spans="2:6" s="41" customFormat="1" ht="15">
      <c r="B597" s="42"/>
      <c r="C597" s="49"/>
      <c r="E597" s="50"/>
      <c r="F597" s="49"/>
    </row>
    <row r="598" spans="2:6" s="41" customFormat="1" ht="15">
      <c r="B598" s="42"/>
      <c r="C598" s="49"/>
      <c r="E598" s="50"/>
      <c r="F598" s="49"/>
    </row>
    <row r="599" spans="2:6" s="41" customFormat="1" ht="15">
      <c r="B599" s="42"/>
      <c r="C599" s="49"/>
      <c r="E599" s="50"/>
      <c r="F599" s="49"/>
    </row>
    <row r="600" spans="2:6" s="41" customFormat="1" ht="15">
      <c r="B600" s="42"/>
      <c r="C600" s="49"/>
      <c r="E600" s="50"/>
      <c r="F600" s="49"/>
    </row>
    <row r="601" spans="3:6" ht="15">
      <c r="C601" s="51"/>
      <c r="F601" s="51"/>
    </row>
    <row r="602" spans="3:6" ht="15">
      <c r="C602" s="51"/>
      <c r="F602" s="51"/>
    </row>
    <row r="603" spans="3:6" ht="15">
      <c r="C603" s="51"/>
      <c r="F603" s="51"/>
    </row>
    <row r="604" spans="3:6" ht="15">
      <c r="C604" s="51"/>
      <c r="F604" s="51"/>
    </row>
    <row r="605" spans="3:6" ht="15">
      <c r="C605" s="51"/>
      <c r="F605" s="51"/>
    </row>
    <row r="606" spans="3:6" ht="15">
      <c r="C606" s="51"/>
      <c r="F606" s="51"/>
    </row>
    <row r="607" spans="3:6" ht="15">
      <c r="C607" s="51"/>
      <c r="F607" s="51"/>
    </row>
    <row r="608" spans="3:6" ht="15">
      <c r="C608" s="51"/>
      <c r="F608" s="51"/>
    </row>
    <row r="609" spans="3:6" ht="15">
      <c r="C609" s="51"/>
      <c r="F609" s="51"/>
    </row>
    <row r="610" spans="3:6" ht="15">
      <c r="C610" s="51"/>
      <c r="F610" s="51"/>
    </row>
    <row r="611" spans="3:6" ht="15">
      <c r="C611" s="51"/>
      <c r="F611" s="51"/>
    </row>
    <row r="612" spans="3:6" ht="15">
      <c r="C612" s="51"/>
      <c r="F612" s="51"/>
    </row>
    <row r="613" spans="3:6" ht="15">
      <c r="C613" s="51"/>
      <c r="F613" s="51"/>
    </row>
    <row r="614" spans="3:6" ht="15" hidden="1">
      <c r="C614" s="51"/>
      <c r="E614" s="52" t="s">
        <v>15</v>
      </c>
      <c r="F614" s="51"/>
    </row>
    <row r="615" spans="3:6" ht="15">
      <c r="C615" s="51"/>
      <c r="F615" s="51"/>
    </row>
    <row r="616" spans="3:6" ht="15">
      <c r="C616" s="51"/>
      <c r="F616" s="51"/>
    </row>
    <row r="617" spans="3:6" ht="15">
      <c r="C617" s="51"/>
      <c r="F617" s="51"/>
    </row>
    <row r="618" spans="3:6" ht="15">
      <c r="C618" s="51"/>
      <c r="F618" s="51"/>
    </row>
    <row r="619" spans="3:6" ht="15">
      <c r="C619" s="51"/>
      <c r="F619" s="51"/>
    </row>
    <row r="620" spans="3:6" ht="15">
      <c r="C620" s="51"/>
      <c r="F620" s="51"/>
    </row>
    <row r="621" spans="3:6" ht="15">
      <c r="C621" s="51"/>
      <c r="F621" s="51"/>
    </row>
    <row r="622" spans="3:6" ht="15">
      <c r="C622" s="51"/>
      <c r="F622" s="51"/>
    </row>
    <row r="623" spans="3:6" ht="15">
      <c r="C623" s="51"/>
      <c r="F623" s="51"/>
    </row>
    <row r="624" spans="3:6" ht="15">
      <c r="C624" s="51"/>
      <c r="F624" s="51"/>
    </row>
    <row r="625" spans="3:6" ht="15">
      <c r="C625" s="51"/>
      <c r="F625" s="51"/>
    </row>
    <row r="626" spans="3:6" ht="15">
      <c r="C626" s="51"/>
      <c r="F626" s="51"/>
    </row>
    <row r="627" spans="3:6" ht="15">
      <c r="C627" s="51"/>
      <c r="F627" s="51"/>
    </row>
    <row r="628" spans="3:6" ht="15">
      <c r="C628" s="51"/>
      <c r="F628" s="51"/>
    </row>
    <row r="629" spans="3:6" ht="15">
      <c r="C629" s="51"/>
      <c r="F629" s="51"/>
    </row>
    <row r="630" spans="3:6" ht="15">
      <c r="C630" s="51"/>
      <c r="F630" s="51"/>
    </row>
    <row r="631" spans="3:6" ht="15">
      <c r="C631" s="51"/>
      <c r="F631" s="51"/>
    </row>
    <row r="632" spans="3:6" ht="15">
      <c r="C632" s="51"/>
      <c r="F632" s="51"/>
    </row>
    <row r="633" spans="3:6" ht="15">
      <c r="C633" s="51"/>
      <c r="F633" s="51"/>
    </row>
    <row r="634" spans="3:6" ht="15">
      <c r="C634" s="51"/>
      <c r="F634" s="51"/>
    </row>
    <row r="635" spans="3:6" ht="15">
      <c r="C635" s="51"/>
      <c r="F635" s="51"/>
    </row>
    <row r="636" spans="3:6" ht="15">
      <c r="C636" s="51"/>
      <c r="F636" s="51"/>
    </row>
    <row r="637" spans="3:6" ht="15">
      <c r="C637" s="51"/>
      <c r="F637" s="51"/>
    </row>
    <row r="638" spans="3:6" ht="15">
      <c r="C638" s="51"/>
      <c r="F638" s="51"/>
    </row>
    <row r="639" spans="3:6" ht="15">
      <c r="C639" s="51"/>
      <c r="F639" s="51"/>
    </row>
    <row r="640" spans="3:6" ht="15">
      <c r="C640" s="51"/>
      <c r="F640" s="51"/>
    </row>
    <row r="641" spans="3:6" ht="15">
      <c r="C641" s="51"/>
      <c r="F641" s="51"/>
    </row>
    <row r="642" spans="3:6" ht="15">
      <c r="C642" s="51"/>
      <c r="F642" s="51"/>
    </row>
    <row r="643" spans="3:6" ht="15">
      <c r="C643" s="51"/>
      <c r="F643" s="51"/>
    </row>
    <row r="644" spans="3:6" ht="15">
      <c r="C644" s="51"/>
      <c r="F644" s="51"/>
    </row>
    <row r="645" spans="3:6" ht="15">
      <c r="C645" s="51"/>
      <c r="F645" s="51"/>
    </row>
    <row r="646" spans="3:6" ht="15">
      <c r="C646" s="51"/>
      <c r="F646" s="51"/>
    </row>
    <row r="647" spans="3:6" ht="15">
      <c r="C647" s="51"/>
      <c r="F647" s="51"/>
    </row>
    <row r="648" spans="3:6" ht="15">
      <c r="C648" s="51"/>
      <c r="F648" s="51"/>
    </row>
    <row r="649" spans="3:6" ht="15">
      <c r="C649" s="51"/>
      <c r="F649" s="51"/>
    </row>
    <row r="650" spans="3:6" ht="15">
      <c r="C650" s="51"/>
      <c r="F650" s="51"/>
    </row>
    <row r="651" spans="3:6" ht="15">
      <c r="C651" s="51"/>
      <c r="F651" s="51"/>
    </row>
    <row r="652" spans="3:6" ht="15">
      <c r="C652" s="51"/>
      <c r="F652" s="51"/>
    </row>
    <row r="653" spans="3:6" ht="15">
      <c r="C653" s="51"/>
      <c r="F653" s="51"/>
    </row>
    <row r="654" spans="3:6" ht="15">
      <c r="C654" s="51"/>
      <c r="F654" s="51"/>
    </row>
    <row r="655" spans="3:6" ht="15">
      <c r="C655" s="51"/>
      <c r="F655" s="51"/>
    </row>
    <row r="656" spans="3:6" ht="15">
      <c r="C656" s="51"/>
      <c r="F656" s="51"/>
    </row>
    <row r="657" spans="3:6" ht="15">
      <c r="C657" s="51"/>
      <c r="F657" s="51"/>
    </row>
    <row r="658" spans="3:6" ht="15">
      <c r="C658" s="51"/>
      <c r="F658" s="51"/>
    </row>
    <row r="659" spans="3:6" ht="15">
      <c r="C659" s="51"/>
      <c r="F659" s="51"/>
    </row>
    <row r="660" spans="3:6" ht="15">
      <c r="C660" s="51"/>
      <c r="F660" s="51"/>
    </row>
    <row r="661" spans="3:6" ht="15">
      <c r="C661" s="51"/>
      <c r="F661" s="51"/>
    </row>
    <row r="662" spans="3:6" ht="15">
      <c r="C662" s="51"/>
      <c r="F662" s="51"/>
    </row>
    <row r="663" spans="3:6" ht="15">
      <c r="C663" s="51"/>
      <c r="F663" s="51"/>
    </row>
    <row r="664" spans="3:6" ht="15">
      <c r="C664" s="51"/>
      <c r="F664" s="51"/>
    </row>
    <row r="665" spans="3:6" ht="15">
      <c r="C665" s="51"/>
      <c r="F665" s="51"/>
    </row>
    <row r="666" spans="3:6" ht="15">
      <c r="C666" s="51"/>
      <c r="F666" s="51"/>
    </row>
    <row r="667" spans="3:6" ht="15">
      <c r="C667" s="51"/>
      <c r="F667" s="51"/>
    </row>
    <row r="668" spans="3:6" ht="15">
      <c r="C668" s="51"/>
      <c r="F668" s="51"/>
    </row>
    <row r="669" spans="3:6" ht="15">
      <c r="C669" s="51"/>
      <c r="F669" s="51"/>
    </row>
    <row r="670" spans="3:6" ht="15">
      <c r="C670" s="51"/>
      <c r="F670" s="51"/>
    </row>
    <row r="671" spans="3:6" ht="15">
      <c r="C671" s="51"/>
      <c r="F671" s="51"/>
    </row>
    <row r="672" spans="3:6" ht="15">
      <c r="C672" s="51"/>
      <c r="F672" s="51"/>
    </row>
    <row r="673" spans="3:6" ht="15">
      <c r="C673" s="51"/>
      <c r="F673" s="51"/>
    </row>
    <row r="674" spans="3:6" ht="15">
      <c r="C674" s="51"/>
      <c r="F674" s="51"/>
    </row>
    <row r="675" spans="3:6" ht="15">
      <c r="C675" s="51"/>
      <c r="F675" s="51"/>
    </row>
    <row r="676" spans="3:6" ht="15">
      <c r="C676" s="51"/>
      <c r="F676" s="51"/>
    </row>
    <row r="677" spans="3:6" ht="15">
      <c r="C677" s="51"/>
      <c r="F677" s="51"/>
    </row>
    <row r="678" spans="3:6" ht="15">
      <c r="C678" s="51"/>
      <c r="F678" s="51"/>
    </row>
    <row r="679" spans="3:6" ht="15">
      <c r="C679" s="51"/>
      <c r="F679" s="51"/>
    </row>
    <row r="680" spans="3:6" ht="15">
      <c r="C680" s="51"/>
      <c r="F680" s="51"/>
    </row>
    <row r="681" spans="3:6" ht="15">
      <c r="C681" s="51"/>
      <c r="F681" s="51"/>
    </row>
    <row r="682" spans="3:6" ht="15">
      <c r="C682" s="51"/>
      <c r="F682" s="51"/>
    </row>
    <row r="683" spans="3:6" ht="15">
      <c r="C683" s="51"/>
      <c r="F683" s="51"/>
    </row>
    <row r="684" spans="3:6" ht="15">
      <c r="C684" s="51"/>
      <c r="F684" s="51"/>
    </row>
    <row r="685" spans="3:6" ht="15">
      <c r="C685" s="51"/>
      <c r="F685" s="51"/>
    </row>
    <row r="686" spans="3:6" ht="15">
      <c r="C686" s="51"/>
      <c r="F686" s="51"/>
    </row>
    <row r="687" spans="3:6" ht="15">
      <c r="C687" s="51"/>
      <c r="F687" s="51"/>
    </row>
    <row r="688" spans="3:6" ht="15">
      <c r="C688" s="51"/>
      <c r="F688" s="51"/>
    </row>
    <row r="689" spans="3:6" ht="15">
      <c r="C689" s="51"/>
      <c r="F689" s="51"/>
    </row>
    <row r="690" spans="3:6" ht="15">
      <c r="C690" s="51"/>
      <c r="F690" s="51"/>
    </row>
    <row r="691" spans="3:6" ht="15">
      <c r="C691" s="51"/>
      <c r="F691" s="51"/>
    </row>
    <row r="692" spans="3:6" ht="15">
      <c r="C692" s="51"/>
      <c r="F692" s="51"/>
    </row>
    <row r="693" spans="3:6" ht="15">
      <c r="C693" s="51"/>
      <c r="F693" s="51"/>
    </row>
    <row r="694" spans="3:6" ht="15">
      <c r="C694" s="51"/>
      <c r="F694" s="51"/>
    </row>
    <row r="695" spans="3:6" ht="15">
      <c r="C695" s="51"/>
      <c r="F695" s="51"/>
    </row>
    <row r="696" spans="3:6" ht="15">
      <c r="C696" s="51"/>
      <c r="F696" s="51"/>
    </row>
    <row r="697" spans="3:6" ht="15">
      <c r="C697" s="51"/>
      <c r="F697" s="51"/>
    </row>
    <row r="698" spans="3:6" ht="15">
      <c r="C698" s="51"/>
      <c r="F698" s="51"/>
    </row>
    <row r="699" spans="3:6" ht="15">
      <c r="C699" s="51"/>
      <c r="F699" s="51"/>
    </row>
    <row r="700" spans="3:6" ht="15">
      <c r="C700" s="51"/>
      <c r="F700" s="51"/>
    </row>
    <row r="701" spans="3:6" ht="15">
      <c r="C701" s="51"/>
      <c r="F701" s="51"/>
    </row>
    <row r="702" spans="3:6" ht="15">
      <c r="C702" s="51"/>
      <c r="F702" s="51"/>
    </row>
    <row r="703" spans="3:6" ht="15">
      <c r="C703" s="51"/>
      <c r="F703" s="51"/>
    </row>
    <row r="704" spans="3:6" ht="15">
      <c r="C704" s="51"/>
      <c r="F704" s="51"/>
    </row>
    <row r="705" spans="3:6" ht="15">
      <c r="C705" s="51"/>
      <c r="F705" s="51"/>
    </row>
    <row r="706" spans="3:6" ht="15">
      <c r="C706" s="51"/>
      <c r="F706" s="51"/>
    </row>
    <row r="707" spans="3:6" ht="15">
      <c r="C707" s="51"/>
      <c r="F707" s="51"/>
    </row>
    <row r="708" spans="3:6" ht="15">
      <c r="C708" s="51"/>
      <c r="F708" s="51"/>
    </row>
    <row r="709" spans="3:6" ht="15">
      <c r="C709" s="51"/>
      <c r="F709" s="51"/>
    </row>
    <row r="710" spans="3:6" ht="15">
      <c r="C710" s="51"/>
      <c r="F710" s="51"/>
    </row>
    <row r="711" spans="3:6" ht="15">
      <c r="C711" s="51"/>
      <c r="F711" s="51"/>
    </row>
    <row r="712" spans="3:6" ht="15">
      <c r="C712" s="51"/>
      <c r="F712" s="51"/>
    </row>
    <row r="713" spans="3:6" ht="15">
      <c r="C713" s="51"/>
      <c r="F713" s="51"/>
    </row>
    <row r="714" spans="3:6" ht="15">
      <c r="C714" s="51"/>
      <c r="F714" s="51"/>
    </row>
    <row r="715" spans="3:6" ht="15">
      <c r="C715" s="51"/>
      <c r="F715" s="51"/>
    </row>
    <row r="716" spans="3:6" ht="15">
      <c r="C716" s="51"/>
      <c r="F716" s="51"/>
    </row>
    <row r="717" spans="3:6" ht="15">
      <c r="C717" s="51"/>
      <c r="F717" s="51"/>
    </row>
    <row r="718" spans="3:6" ht="15">
      <c r="C718" s="51"/>
      <c r="F718" s="51"/>
    </row>
    <row r="719" spans="3:6" ht="15">
      <c r="C719" s="51"/>
      <c r="F719" s="51"/>
    </row>
    <row r="720" spans="3:6" ht="15">
      <c r="C720" s="51"/>
      <c r="F720" s="51"/>
    </row>
    <row r="721" spans="3:6" ht="15">
      <c r="C721" s="51"/>
      <c r="F721" s="51"/>
    </row>
    <row r="722" spans="3:6" ht="15">
      <c r="C722" s="51"/>
      <c r="F722" s="51"/>
    </row>
    <row r="723" spans="3:6" ht="15">
      <c r="C723" s="51"/>
      <c r="F723" s="51"/>
    </row>
    <row r="724" spans="3:6" ht="15">
      <c r="C724" s="51"/>
      <c r="F724" s="51"/>
    </row>
    <row r="725" spans="3:6" ht="15">
      <c r="C725" s="51"/>
      <c r="F725" s="51"/>
    </row>
    <row r="726" spans="3:6" ht="15">
      <c r="C726" s="51"/>
      <c r="F726" s="51"/>
    </row>
    <row r="727" spans="3:6" ht="15">
      <c r="C727" s="51"/>
      <c r="F727" s="51"/>
    </row>
    <row r="728" spans="3:6" ht="15">
      <c r="C728" s="51"/>
      <c r="F728" s="51"/>
    </row>
    <row r="729" spans="3:6" ht="15">
      <c r="C729" s="51"/>
      <c r="F729" s="51"/>
    </row>
    <row r="730" spans="3:6" ht="15">
      <c r="C730" s="51"/>
      <c r="F730" s="51"/>
    </row>
    <row r="731" spans="3:6" ht="15">
      <c r="C731" s="51"/>
      <c r="F731" s="51"/>
    </row>
    <row r="732" spans="3:6" ht="15">
      <c r="C732" s="51"/>
      <c r="F732" s="51"/>
    </row>
    <row r="733" spans="3:6" ht="15">
      <c r="C733" s="51"/>
      <c r="F733" s="51"/>
    </row>
    <row r="734" spans="3:6" ht="15">
      <c r="C734" s="51"/>
      <c r="F734" s="51"/>
    </row>
    <row r="735" spans="3:6" ht="15">
      <c r="C735" s="51"/>
      <c r="F735" s="51"/>
    </row>
    <row r="736" spans="3:6" ht="15">
      <c r="C736" s="51"/>
      <c r="F736" s="51"/>
    </row>
    <row r="737" spans="3:6" ht="15">
      <c r="C737" s="51"/>
      <c r="F737" s="51"/>
    </row>
    <row r="738" spans="3:6" ht="15">
      <c r="C738" s="51"/>
      <c r="F738" s="51"/>
    </row>
    <row r="739" spans="3:6" ht="15">
      <c r="C739" s="51"/>
      <c r="F739" s="51"/>
    </row>
    <row r="740" spans="3:6" ht="15">
      <c r="C740" s="51"/>
      <c r="F740" s="51"/>
    </row>
    <row r="741" spans="3:6" ht="15">
      <c r="C741" s="51"/>
      <c r="F741" s="51"/>
    </row>
    <row r="742" spans="3:6" ht="15">
      <c r="C742" s="51"/>
      <c r="F742" s="51"/>
    </row>
  </sheetData>
  <sheetProtection password="8CB3" sheet="1" formatCells="0" formatColumns="0" formatRows="0" insertColumns="0" insertRows="0" insertHyperlinks="0" deleteColumns="0" deleteRows="0" sort="0" autoFilter="0" pivotTables="0"/>
  <mergeCells count="4">
    <mergeCell ref="B6:C6"/>
    <mergeCell ref="B7:C7"/>
    <mergeCell ref="B8:C8"/>
    <mergeCell ref="B9:C9"/>
  </mergeCells>
  <dataValidations count="2">
    <dataValidation allowBlank="1" showErrorMessage="1" sqref="D9">
      <formula1>0</formula1>
      <formula2>0</formula2>
    </dataValidation>
    <dataValidation type="list" allowBlank="1" showErrorMessage="1" sqref="E614">
      <formula1>"Francese,Italiano"</formula1>
      <formula2>0</formula2>
    </dataValidation>
  </dataValidations>
  <hyperlinks>
    <hyperlink ref="D2" r:id="rId1" display="Mutuo con ammortamento fino a 40 anni: quando conviene?"/>
    <hyperlink ref="D3" r:id="rId2" display="Calcolo piano di ammortamento mutuo all'italiana"/>
    <hyperlink ref="D3:F3" r:id="rId3" tooltip="Calcolo piano di ammortamento mutuo all'italiana" display="Calcolo piano di ammortamento mutuo all'italiana"/>
    <hyperlink ref="D2:F2" r:id="rId4" tooltip="Mutuo con ammortamento fino a 40 anni: quando conviene?" display="Mutuo con ammortamento fino a 40 anni: quando conviene?"/>
    <hyperlink ref="D4:F4" r:id="rId5" tooltip="Calcolo Importo Massimo Del Mutuo Erogabile in Base al Reddito e/o Stipendio" display="Calcolo Importo Massimo Del Mutuo Erogabile in Base al Reddito"/>
  </hyperlinks>
  <printOptions/>
  <pageMargins left="0.7" right="0.7" top="0.75" bottom="0.75" header="0.5118055555555555" footer="0.5118055555555555"/>
  <pageSetup horizontalDpi="300" verticalDpi="300" orientation="portrait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Iaconet.com</Manager>
  <Company>www.iaconet.com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piano ammortamento mutuo excel xls 2024</dc:title>
  <dc:subject>Piano di ammortamento mutuo alla francese excel xls</dc:subject>
  <dc:creator>iaconet.com</dc:creator>
  <cp:keywords>ammortamento francese excel; ammortamento mutuo francese excel; ammortamento mutuo excel; ammortamento mutuo xls</cp:keywords>
  <dc:description>Calcolo piano ammortamento mutuo con excel xls alla francese a rata costante by iaconet.com 2024</dc:description>
  <cp:lastModifiedBy>Rodolfo</cp:lastModifiedBy>
  <dcterms:modified xsi:type="dcterms:W3CDTF">2024-01-04T13:47:41Z</dcterms:modified>
  <cp:category>ammortamento excel; ammortamento francese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mmortamento mutuo excel xls">
    <vt:lpwstr>ammortamento mutuo excel xls</vt:lpwstr>
  </property>
</Properties>
</file>